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data\DISK-G\_Uzivatelske_slozky\Kralova_S\OPRAVA BYTŮ\Bělohorská 1421-92, byt č. 10, 5.NP\"/>
    </mc:Choice>
  </mc:AlternateContent>
  <bookViews>
    <workbookView xWindow="0" yWindow="0" windowWidth="28800" windowHeight="11430" firstSheet="1" activeTab="1"/>
  </bookViews>
  <sheets>
    <sheet name="Rekapitulace stavby" sheetId="1" state="veryHidden" r:id="rId1"/>
    <sheet name="01-1 - Oprava bytu Běloho..." sheetId="2" r:id="rId2"/>
  </sheets>
  <definedNames>
    <definedName name="_xlnm._FilterDatabase" localSheetId="1" hidden="1">'01-1 - Oprava bytu Běloho...'!$C$140:$K$489</definedName>
    <definedName name="_xlnm.Print_Titles" localSheetId="1">'01-1 - Oprava bytu Běloho...'!$140:$140</definedName>
    <definedName name="_xlnm.Print_Titles" localSheetId="0">'Rekapitulace stavby'!$92:$92</definedName>
    <definedName name="_xlnm.Print_Area" localSheetId="1">'01-1 - Oprava bytu Běloho...'!$C$4:$J$76,'01-1 - Oprava bytu Běloho...'!$C$82:$J$122,'01-1 - Oprava bytu Běloho...'!$C$128:$J$489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489" i="2"/>
  <c r="BH489" i="2"/>
  <c r="BG489" i="2"/>
  <c r="BE489" i="2"/>
  <c r="T489" i="2"/>
  <c r="T488" i="2" s="1"/>
  <c r="T485" i="2" s="1"/>
  <c r="R489" i="2"/>
  <c r="R488" i="2"/>
  <c r="P489" i="2"/>
  <c r="P488" i="2" s="1"/>
  <c r="BI487" i="2"/>
  <c r="BH487" i="2"/>
  <c r="BG487" i="2"/>
  <c r="BE487" i="2"/>
  <c r="T487" i="2"/>
  <c r="T486" i="2"/>
  <c r="R487" i="2"/>
  <c r="R486" i="2"/>
  <c r="R485" i="2" s="1"/>
  <c r="P487" i="2"/>
  <c r="P486" i="2" s="1"/>
  <c r="BI484" i="2"/>
  <c r="BH484" i="2"/>
  <c r="BG484" i="2"/>
  <c r="BE484" i="2"/>
  <c r="T484" i="2"/>
  <c r="R484" i="2"/>
  <c r="P484" i="2"/>
  <c r="BI480" i="2"/>
  <c r="BH480" i="2"/>
  <c r="BG480" i="2"/>
  <c r="BE480" i="2"/>
  <c r="T480" i="2"/>
  <c r="R480" i="2"/>
  <c r="P480" i="2"/>
  <c r="BI478" i="2"/>
  <c r="BH478" i="2"/>
  <c r="BG478" i="2"/>
  <c r="BE478" i="2"/>
  <c r="T478" i="2"/>
  <c r="T477" i="2"/>
  <c r="R478" i="2"/>
  <c r="R477" i="2" s="1"/>
  <c r="P478" i="2"/>
  <c r="P477" i="2" s="1"/>
  <c r="BI465" i="2"/>
  <c r="BH465" i="2"/>
  <c r="BG465" i="2"/>
  <c r="BE465" i="2"/>
  <c r="T465" i="2"/>
  <c r="R465" i="2"/>
  <c r="P465" i="2"/>
  <c r="BI446" i="2"/>
  <c r="BH446" i="2"/>
  <c r="BG446" i="2"/>
  <c r="BE446" i="2"/>
  <c r="T446" i="2"/>
  <c r="R446" i="2"/>
  <c r="P446" i="2"/>
  <c r="BI445" i="2"/>
  <c r="BH445" i="2"/>
  <c r="BG445" i="2"/>
  <c r="BE445" i="2"/>
  <c r="T445" i="2"/>
  <c r="R445" i="2"/>
  <c r="P445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6" i="2"/>
  <c r="BH436" i="2"/>
  <c r="BG436" i="2"/>
  <c r="BE436" i="2"/>
  <c r="T436" i="2"/>
  <c r="R436" i="2"/>
  <c r="P436" i="2"/>
  <c r="BI435" i="2"/>
  <c r="BH435" i="2"/>
  <c r="BG435" i="2"/>
  <c r="BE435" i="2"/>
  <c r="T435" i="2"/>
  <c r="R435" i="2"/>
  <c r="P435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74" i="2"/>
  <c r="BH374" i="2"/>
  <c r="BG374" i="2"/>
  <c r="BE374" i="2"/>
  <c r="T374" i="2"/>
  <c r="R374" i="2"/>
  <c r="P374" i="2"/>
  <c r="BI368" i="2"/>
  <c r="BH368" i="2"/>
  <c r="BG368" i="2"/>
  <c r="BE368" i="2"/>
  <c r="T368" i="2"/>
  <c r="R368" i="2"/>
  <c r="P368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5" i="2"/>
  <c r="BH315" i="2"/>
  <c r="BG315" i="2"/>
  <c r="BE315" i="2"/>
  <c r="T315" i="2"/>
  <c r="R315" i="2"/>
  <c r="P315" i="2"/>
  <c r="BI307" i="2"/>
  <c r="BH307" i="2"/>
  <c r="BG307" i="2"/>
  <c r="BE307" i="2"/>
  <c r="T307" i="2"/>
  <c r="R307" i="2"/>
  <c r="P307" i="2"/>
  <c r="BI304" i="2"/>
  <c r="BH304" i="2"/>
  <c r="BG304" i="2"/>
  <c r="BE304" i="2"/>
  <c r="T304" i="2"/>
  <c r="R304" i="2"/>
  <c r="P304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4" i="2"/>
  <c r="BH294" i="2"/>
  <c r="BG294" i="2"/>
  <c r="BE294" i="2"/>
  <c r="T294" i="2"/>
  <c r="R294" i="2"/>
  <c r="P294" i="2"/>
  <c r="BI287" i="2"/>
  <c r="BH287" i="2"/>
  <c r="BG287" i="2"/>
  <c r="BE287" i="2"/>
  <c r="T287" i="2"/>
  <c r="R287" i="2"/>
  <c r="P287" i="2"/>
  <c r="BI283" i="2"/>
  <c r="BH283" i="2"/>
  <c r="BG283" i="2"/>
  <c r="BE283" i="2"/>
  <c r="T283" i="2"/>
  <c r="T282" i="2"/>
  <c r="R283" i="2"/>
  <c r="R282" i="2" s="1"/>
  <c r="P283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65" i="2"/>
  <c r="BH265" i="2"/>
  <c r="BG265" i="2"/>
  <c r="BE265" i="2"/>
  <c r="T265" i="2"/>
  <c r="R265" i="2"/>
  <c r="P265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T244" i="2" s="1"/>
  <c r="R245" i="2"/>
  <c r="R244" i="2" s="1"/>
  <c r="P245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29" i="2"/>
  <c r="BH229" i="2"/>
  <c r="BG229" i="2"/>
  <c r="BE229" i="2"/>
  <c r="T229" i="2"/>
  <c r="R229" i="2"/>
  <c r="P229" i="2"/>
  <c r="BI226" i="2"/>
  <c r="BH226" i="2"/>
  <c r="BG226" i="2"/>
  <c r="BE226" i="2"/>
  <c r="T226" i="2"/>
  <c r="R226" i="2"/>
  <c r="P226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8" i="2"/>
  <c r="F135" i="2"/>
  <c r="E133" i="2"/>
  <c r="J92" i="2"/>
  <c r="F89" i="2"/>
  <c r="E87" i="2"/>
  <c r="J21" i="2"/>
  <c r="E21" i="2"/>
  <c r="J137" i="2" s="1"/>
  <c r="J20" i="2"/>
  <c r="J18" i="2"/>
  <c r="E18" i="2"/>
  <c r="F92" i="2"/>
  <c r="J17" i="2"/>
  <c r="J15" i="2"/>
  <c r="E15" i="2"/>
  <c r="F91" i="2" s="1"/>
  <c r="J14" i="2"/>
  <c r="J89" i="2"/>
  <c r="E7" i="2"/>
  <c r="E131" i="2" s="1"/>
  <c r="L90" i="1"/>
  <c r="AM90" i="1"/>
  <c r="AM89" i="1"/>
  <c r="L89" i="1"/>
  <c r="AM87" i="1"/>
  <c r="L87" i="1"/>
  <c r="L85" i="1"/>
  <c r="L84" i="1"/>
  <c r="BK417" i="2"/>
  <c r="BK399" i="2"/>
  <c r="J329" i="2"/>
  <c r="J243" i="2"/>
  <c r="J155" i="2"/>
  <c r="J443" i="2"/>
  <c r="J428" i="2"/>
  <c r="J393" i="2"/>
  <c r="BK275" i="2"/>
  <c r="J239" i="2"/>
  <c r="J178" i="2"/>
  <c r="BK159" i="2"/>
  <c r="J445" i="2"/>
  <c r="BK407" i="2"/>
  <c r="BK383" i="2"/>
  <c r="BK351" i="2"/>
  <c r="J301" i="2"/>
  <c r="J259" i="2"/>
  <c r="BK219" i="2"/>
  <c r="BK176" i="2"/>
  <c r="J440" i="2"/>
  <c r="J351" i="2"/>
  <c r="J281" i="2"/>
  <c r="J240" i="2"/>
  <c r="J205" i="2"/>
  <c r="BK145" i="2"/>
  <c r="BK400" i="2"/>
  <c r="J336" i="2"/>
  <c r="BK258" i="2"/>
  <c r="BK216" i="2"/>
  <c r="J153" i="2"/>
  <c r="BK429" i="2"/>
  <c r="J424" i="2"/>
  <c r="BK362" i="2"/>
  <c r="BK301" i="2"/>
  <c r="J252" i="2"/>
  <c r="J194" i="2"/>
  <c r="BK489" i="2"/>
  <c r="BK416" i="2"/>
  <c r="J338" i="2"/>
  <c r="BK300" i="2"/>
  <c r="BK255" i="2"/>
  <c r="J208" i="2"/>
  <c r="J218" i="2"/>
  <c r="BK164" i="2"/>
  <c r="J484" i="2"/>
  <c r="J404" i="2"/>
  <c r="J359" i="2"/>
  <c r="J307" i="2"/>
  <c r="J185" i="2"/>
  <c r="BK442" i="2"/>
  <c r="J418" i="2"/>
  <c r="J368" i="2"/>
  <c r="J328" i="2"/>
  <c r="J237" i="2"/>
  <c r="BK171" i="2"/>
  <c r="BK487" i="2"/>
  <c r="BK424" i="2"/>
  <c r="BK392" i="2"/>
  <c r="BK359" i="2"/>
  <c r="BK281" i="2"/>
  <c r="J253" i="2"/>
  <c r="J216" i="2"/>
  <c r="BK186" i="2"/>
  <c r="J442" i="2"/>
  <c r="J398" i="2"/>
  <c r="BK333" i="2"/>
  <c r="BK326" i="2"/>
  <c r="J245" i="2"/>
  <c r="J220" i="2"/>
  <c r="J179" i="2"/>
  <c r="BK427" i="2"/>
  <c r="J362" i="2"/>
  <c r="J304" i="2"/>
  <c r="BK222" i="2"/>
  <c r="BK155" i="2"/>
  <c r="J432" i="2"/>
  <c r="J382" i="2"/>
  <c r="BK323" i="2"/>
  <c r="BK274" i="2"/>
  <c r="BK173" i="2"/>
  <c r="BK478" i="2"/>
  <c r="BK364" i="2"/>
  <c r="BK317" i="2"/>
  <c r="J256" i="2"/>
  <c r="BK212" i="2"/>
  <c r="BK239" i="2"/>
  <c r="BK182" i="2"/>
  <c r="J238" i="2"/>
  <c r="J406" i="2"/>
  <c r="J332" i="2"/>
  <c r="J223" i="2"/>
  <c r="J173" i="2"/>
  <c r="J417" i="2"/>
  <c r="BK382" i="2"/>
  <c r="BK307" i="2"/>
  <c r="J241" i="2"/>
  <c r="J193" i="2"/>
  <c r="J149" i="2"/>
  <c r="BK418" i="2"/>
  <c r="BK394" i="2"/>
  <c r="BK331" i="2"/>
  <c r="J251" i="2"/>
  <c r="BK189" i="2"/>
  <c r="BK434" i="2"/>
  <c r="BK395" i="2"/>
  <c r="J330" i="2"/>
  <c r="BK294" i="2"/>
  <c r="J219" i="2"/>
  <c r="J489" i="2"/>
  <c r="BK428" i="2"/>
  <c r="J383" i="2"/>
  <c r="J345" i="2"/>
  <c r="J276" i="2"/>
  <c r="J331" i="2"/>
  <c r="J280" i="2"/>
  <c r="J222" i="2"/>
  <c r="BK217" i="2"/>
  <c r="BK153" i="2"/>
  <c r="J416" i="2"/>
  <c r="BK397" i="2"/>
  <c r="BK339" i="2"/>
  <c r="BK279" i="2"/>
  <c r="J265" i="2"/>
  <c r="BK183" i="2"/>
  <c r="J465" i="2"/>
  <c r="J429" i="2"/>
  <c r="BK404" i="2"/>
  <c r="J317" i="2"/>
  <c r="BK238" i="2"/>
  <c r="BK193" i="2"/>
  <c r="BK167" i="2"/>
  <c r="BK439" i="2"/>
  <c r="BK405" i="2"/>
  <c r="J350" i="2"/>
  <c r="J273" i="2"/>
  <c r="BK251" i="2"/>
  <c r="J200" i="2"/>
  <c r="J487" i="2"/>
  <c r="J399" i="2"/>
  <c r="J343" i="2"/>
  <c r="J315" i="2"/>
  <c r="J171" i="2"/>
  <c r="J439" i="2"/>
  <c r="BK398" i="2"/>
  <c r="BK343" i="2"/>
  <c r="J255" i="2"/>
  <c r="BK205" i="2"/>
  <c r="BK465" i="2"/>
  <c r="J407" i="2"/>
  <c r="J326" i="2"/>
  <c r="J279" i="2"/>
  <c r="J275" i="2"/>
  <c r="BK220" i="2"/>
  <c r="J192" i="2"/>
  <c r="J183" i="2"/>
  <c r="BK440" i="2"/>
  <c r="J344" i="2"/>
  <c r="J320" i="2"/>
  <c r="J287" i="2"/>
  <c r="BK218" i="2"/>
  <c r="J144" i="2"/>
  <c r="BK194" i="2"/>
  <c r="BK436" i="2"/>
  <c r="BK403" i="2"/>
  <c r="J366" i="2"/>
  <c r="BK338" i="2"/>
  <c r="BK260" i="2"/>
  <c r="BK209" i="2"/>
  <c r="J478" i="2"/>
  <c r="BK425" i="2"/>
  <c r="J392" i="2"/>
  <c r="BK320" i="2"/>
  <c r="BK204" i="2"/>
  <c r="J145" i="2"/>
  <c r="BK426" i="2"/>
  <c r="J384" i="2"/>
  <c r="BK335" i="2"/>
  <c r="BK265" i="2"/>
  <c r="BK240" i="2"/>
  <c r="J209" i="2"/>
  <c r="BK172" i="2"/>
  <c r="BK432" i="2"/>
  <c r="BK365" i="2"/>
  <c r="BK327" i="2"/>
  <c r="BK243" i="2"/>
  <c r="BK215" i="2"/>
  <c r="J150" i="2"/>
  <c r="J403" i="2"/>
  <c r="BK374" i="2"/>
  <c r="BK315" i="2"/>
  <c r="BK203" i="2"/>
  <c r="BK148" i="2"/>
  <c r="J397" i="2"/>
  <c r="BK329" i="2"/>
  <c r="BK287" i="2"/>
  <c r="BK256" i="2"/>
  <c r="J197" i="2"/>
  <c r="BK185" i="2"/>
  <c r="BK161" i="2"/>
  <c r="J386" i="2"/>
  <c r="BK334" i="2"/>
  <c r="BK304" i="2"/>
  <c r="J274" i="2"/>
  <c r="J250" i="2"/>
  <c r="J161" i="2"/>
  <c r="BK237" i="2"/>
  <c r="BK197" i="2"/>
  <c r="J408" i="2"/>
  <c r="BK393" i="2"/>
  <c r="J340" i="2"/>
  <c r="J283" i="2"/>
  <c r="BK229" i="2"/>
  <c r="J154" i="2"/>
  <c r="J434" i="2"/>
  <c r="J405" i="2"/>
  <c r="J334" i="2"/>
  <c r="J272" i="2"/>
  <c r="BK226" i="2"/>
  <c r="J182" i="2"/>
  <c r="BK150" i="2"/>
  <c r="J430" i="2"/>
  <c r="J395" i="2"/>
  <c r="BK366" i="2"/>
  <c r="J348" i="2"/>
  <c r="J300" i="2"/>
  <c r="J260" i="2"/>
  <c r="BK208" i="2"/>
  <c r="J159" i="2"/>
  <c r="BK480" i="2"/>
  <c r="J396" i="2"/>
  <c r="BK332" i="2"/>
  <c r="BK253" i="2"/>
  <c r="J229" i="2"/>
  <c r="BK174" i="2"/>
  <c r="BK484" i="2"/>
  <c r="BK433" i="2"/>
  <c r="BK386" i="2"/>
  <c r="J327" i="2"/>
  <c r="BK257" i="2"/>
  <c r="BK178" i="2"/>
  <c r="BK443" i="2"/>
  <c r="J426" i="2"/>
  <c r="J365" i="2"/>
  <c r="J322" i="2"/>
  <c r="J257" i="2"/>
  <c r="BK154" i="2"/>
  <c r="BK330" i="2"/>
  <c r="J294" i="2"/>
  <c r="J242" i="2"/>
  <c r="BK259" i="2"/>
  <c r="J204" i="2"/>
  <c r="J446" i="2"/>
  <c r="BK396" i="2"/>
  <c r="J271" i="2"/>
  <c r="J217" i="2"/>
  <c r="BK445" i="2"/>
  <c r="BK408" i="2"/>
  <c r="BK345" i="2"/>
  <c r="BK322" i="2"/>
  <c r="BK252" i="2"/>
  <c r="J176" i="2"/>
  <c r="BK406" i="2"/>
  <c r="BK368" i="2"/>
  <c r="J333" i="2"/>
  <c r="BK271" i="2"/>
  <c r="J258" i="2"/>
  <c r="J215" i="2"/>
  <c r="AS94" i="1"/>
  <c r="J400" i="2"/>
  <c r="BK336" i="2"/>
  <c r="BK283" i="2"/>
  <c r="BK241" i="2"/>
  <c r="J191" i="2"/>
  <c r="J148" i="2"/>
  <c r="BK430" i="2"/>
  <c r="J364" i="2"/>
  <c r="J323" i="2"/>
  <c r="J247" i="2"/>
  <c r="J167" i="2"/>
  <c r="J435" i="2"/>
  <c r="J425" i="2"/>
  <c r="J374" i="2"/>
  <c r="J302" i="2"/>
  <c r="J212" i="2"/>
  <c r="BK191" i="2"/>
  <c r="BK179" i="2"/>
  <c r="BK144" i="2"/>
  <c r="J427" i="2"/>
  <c r="J339" i="2"/>
  <c r="BK302" i="2"/>
  <c r="BK272" i="2"/>
  <c r="J226" i="2"/>
  <c r="BK149" i="2"/>
  <c r="J186" i="2"/>
  <c r="J480" i="2"/>
  <c r="BK344" i="2"/>
  <c r="BK273" i="2"/>
  <c r="BK242" i="2"/>
  <c r="J189" i="2"/>
  <c r="BK435" i="2"/>
  <c r="J394" i="2"/>
  <c r="J335" i="2"/>
  <c r="BK280" i="2"/>
  <c r="BK250" i="2"/>
  <c r="BK200" i="2"/>
  <c r="J172" i="2"/>
  <c r="BK446" i="2"/>
  <c r="BK350" i="2"/>
  <c r="BK223" i="2"/>
  <c r="BK192" i="2"/>
  <c r="J436" i="2"/>
  <c r="BK384" i="2"/>
  <c r="BK340" i="2"/>
  <c r="J164" i="2"/>
  <c r="J433" i="2"/>
  <c r="BK348" i="2"/>
  <c r="BK328" i="2"/>
  <c r="BK276" i="2"/>
  <c r="BK245" i="2"/>
  <c r="J203" i="2"/>
  <c r="BK247" i="2"/>
  <c r="J174" i="2"/>
  <c r="P485" i="2" l="1"/>
  <c r="R158" i="2"/>
  <c r="R177" i="2"/>
  <c r="P190" i="2"/>
  <c r="R221" i="2"/>
  <c r="BK246" i="2"/>
  <c r="J246" i="2"/>
  <c r="J108" i="2"/>
  <c r="R246" i="2"/>
  <c r="BK286" i="2"/>
  <c r="J286" i="2" s="1"/>
  <c r="J111" i="2" s="1"/>
  <c r="R303" i="2"/>
  <c r="BK385" i="2"/>
  <c r="J385" i="2"/>
  <c r="J115" i="2"/>
  <c r="T431" i="2"/>
  <c r="R143" i="2"/>
  <c r="P170" i="2"/>
  <c r="T177" i="2"/>
  <c r="R181" i="2"/>
  <c r="T184" i="2"/>
  <c r="BK221" i="2"/>
  <c r="J221" i="2"/>
  <c r="J106" i="2" s="1"/>
  <c r="P254" i="2"/>
  <c r="BK303" i="2"/>
  <c r="J303" i="2"/>
  <c r="J112" i="2"/>
  <c r="BK337" i="2"/>
  <c r="J337" i="2"/>
  <c r="J113" i="2"/>
  <c r="P367" i="2"/>
  <c r="BK431" i="2"/>
  <c r="J431" i="2" s="1"/>
  <c r="J116" i="2" s="1"/>
  <c r="BK479" i="2"/>
  <c r="J479" i="2" s="1"/>
  <c r="J118" i="2" s="1"/>
  <c r="P143" i="2"/>
  <c r="T158" i="2"/>
  <c r="BK177" i="2"/>
  <c r="J177" i="2" s="1"/>
  <c r="J101" i="2" s="1"/>
  <c r="BK190" i="2"/>
  <c r="J190" i="2" s="1"/>
  <c r="J105" i="2" s="1"/>
  <c r="T221" i="2"/>
  <c r="BK254" i="2"/>
  <c r="J254" i="2"/>
  <c r="J109" i="2" s="1"/>
  <c r="P303" i="2"/>
  <c r="T337" i="2"/>
  <c r="T367" i="2"/>
  <c r="R431" i="2"/>
  <c r="BK143" i="2"/>
  <c r="J143" i="2" s="1"/>
  <c r="J98" i="2" s="1"/>
  <c r="P158" i="2"/>
  <c r="R170" i="2"/>
  <c r="T181" i="2"/>
  <c r="R184" i="2"/>
  <c r="P221" i="2"/>
  <c r="T254" i="2"/>
  <c r="P286" i="2"/>
  <c r="T303" i="2"/>
  <c r="BK367" i="2"/>
  <c r="J367" i="2"/>
  <c r="J114" i="2"/>
  <c r="T385" i="2"/>
  <c r="P479" i="2"/>
  <c r="BK158" i="2"/>
  <c r="J158" i="2" s="1"/>
  <c r="J99" i="2" s="1"/>
  <c r="BK170" i="2"/>
  <c r="J170" i="2"/>
  <c r="J100" i="2"/>
  <c r="P177" i="2"/>
  <c r="P181" i="2"/>
  <c r="P184" i="2"/>
  <c r="R190" i="2"/>
  <c r="R254" i="2"/>
  <c r="R286" i="2"/>
  <c r="R337" i="2"/>
  <c r="P385" i="2"/>
  <c r="P431" i="2"/>
  <c r="T479" i="2"/>
  <c r="T143" i="2"/>
  <c r="T142" i="2" s="1"/>
  <c r="T170" i="2"/>
  <c r="BK181" i="2"/>
  <c r="J181" i="2"/>
  <c r="J103" i="2"/>
  <c r="BK184" i="2"/>
  <c r="J184" i="2"/>
  <c r="J104" i="2"/>
  <c r="T190" i="2"/>
  <c r="P246" i="2"/>
  <c r="T246" i="2"/>
  <c r="T286" i="2"/>
  <c r="P337" i="2"/>
  <c r="R367" i="2"/>
  <c r="R385" i="2"/>
  <c r="R479" i="2"/>
  <c r="BK477" i="2"/>
  <c r="J477" i="2"/>
  <c r="J117" i="2" s="1"/>
  <c r="BK486" i="2"/>
  <c r="J486" i="2"/>
  <c r="J120" i="2" s="1"/>
  <c r="BK488" i="2"/>
  <c r="J488" i="2"/>
  <c r="J121" i="2" s="1"/>
  <c r="BK244" i="2"/>
  <c r="J244" i="2" s="1"/>
  <c r="J107" i="2" s="1"/>
  <c r="BK282" i="2"/>
  <c r="J282" i="2" s="1"/>
  <c r="J110" i="2" s="1"/>
  <c r="J91" i="2"/>
  <c r="F138" i="2"/>
  <c r="BF148" i="2"/>
  <c r="BF183" i="2"/>
  <c r="BF189" i="2"/>
  <c r="BF209" i="2"/>
  <c r="BF218" i="2"/>
  <c r="BF219" i="2"/>
  <c r="BF240" i="2"/>
  <c r="J135" i="2"/>
  <c r="BF176" i="2"/>
  <c r="BF178" i="2"/>
  <c r="BF191" i="2"/>
  <c r="BF197" i="2"/>
  <c r="BF229" i="2"/>
  <c r="BF253" i="2"/>
  <c r="BF326" i="2"/>
  <c r="BF329" i="2"/>
  <c r="BF332" i="2"/>
  <c r="BF333" i="2"/>
  <c r="BF398" i="2"/>
  <c r="BF403" i="2"/>
  <c r="BF406" i="2"/>
  <c r="BF408" i="2"/>
  <c r="BF417" i="2"/>
  <c r="BF430" i="2"/>
  <c r="BF446" i="2"/>
  <c r="E85" i="2"/>
  <c r="BF150" i="2"/>
  <c r="BF155" i="2"/>
  <c r="BF204" i="2"/>
  <c r="BF281" i="2"/>
  <c r="BF331" i="2"/>
  <c r="BF335" i="2"/>
  <c r="BF348" i="2"/>
  <c r="BF351" i="2"/>
  <c r="BF365" i="2"/>
  <c r="BF394" i="2"/>
  <c r="BF399" i="2"/>
  <c r="BF426" i="2"/>
  <c r="BF433" i="2"/>
  <c r="BF445" i="2"/>
  <c r="BF159" i="2"/>
  <c r="BF171" i="2"/>
  <c r="BF172" i="2"/>
  <c r="BF186" i="2"/>
  <c r="BF220" i="2"/>
  <c r="BF243" i="2"/>
  <c r="BF251" i="2"/>
  <c r="BF252" i="2"/>
  <c r="BF279" i="2"/>
  <c r="BF280" i="2"/>
  <c r="BF283" i="2"/>
  <c r="BF300" i="2"/>
  <c r="BF301" i="2"/>
  <c r="BF302" i="2"/>
  <c r="BF323" i="2"/>
  <c r="BF330" i="2"/>
  <c r="BF392" i="2"/>
  <c r="BF405" i="2"/>
  <c r="BF424" i="2"/>
  <c r="BF425" i="2"/>
  <c r="BF439" i="2"/>
  <c r="BF442" i="2"/>
  <c r="BF478" i="2"/>
  <c r="BF153" i="2"/>
  <c r="BF161" i="2"/>
  <c r="BF182" i="2"/>
  <c r="BF193" i="2"/>
  <c r="BF203" i="2"/>
  <c r="BF208" i="2"/>
  <c r="BF216" i="2"/>
  <c r="BF217" i="2"/>
  <c r="BF222" i="2"/>
  <c r="BF237" i="2"/>
  <c r="BF258" i="2"/>
  <c r="BF271" i="2"/>
  <c r="BF272" i="2"/>
  <c r="BF273" i="2"/>
  <c r="BF274" i="2"/>
  <c r="BF276" i="2"/>
  <c r="BF294" i="2"/>
  <c r="BF320" i="2"/>
  <c r="BF322" i="2"/>
  <c r="BF328" i="2"/>
  <c r="BF344" i="2"/>
  <c r="BF345" i="2"/>
  <c r="BF359" i="2"/>
  <c r="BF366" i="2"/>
  <c r="BF374" i="2"/>
  <c r="BF383" i="2"/>
  <c r="BF396" i="2"/>
  <c r="BF404" i="2"/>
  <c r="BF407" i="2"/>
  <c r="BF436" i="2"/>
  <c r="BF465" i="2"/>
  <c r="BF480" i="2"/>
  <c r="BF167" i="2"/>
  <c r="BF174" i="2"/>
  <c r="BF223" i="2"/>
  <c r="BF226" i="2"/>
  <c r="BF238" i="2"/>
  <c r="BF239" i="2"/>
  <c r="BF245" i="2"/>
  <c r="BF250" i="2"/>
  <c r="BF257" i="2"/>
  <c r="BF259" i="2"/>
  <c r="BF265" i="2"/>
  <c r="BF338" i="2"/>
  <c r="BF340" i="2"/>
  <c r="BF343" i="2"/>
  <c r="BF362" i="2"/>
  <c r="BF364" i="2"/>
  <c r="BF393" i="2"/>
  <c r="BF400" i="2"/>
  <c r="BF427" i="2"/>
  <c r="BF432" i="2"/>
  <c r="BF435" i="2"/>
  <c r="BF440" i="2"/>
  <c r="BF484" i="2"/>
  <c r="BF487" i="2"/>
  <c r="BF489" i="2"/>
  <c r="F137" i="2"/>
  <c r="BF154" i="2"/>
  <c r="BF185" i="2"/>
  <c r="BF212" i="2"/>
  <c r="BF241" i="2"/>
  <c r="BF247" i="2"/>
  <c r="BF287" i="2"/>
  <c r="BF304" i="2"/>
  <c r="BF307" i="2"/>
  <c r="BF315" i="2"/>
  <c r="BF339" i="2"/>
  <c r="BF368" i="2"/>
  <c r="BF384" i="2"/>
  <c r="BF395" i="2"/>
  <c r="BF397" i="2"/>
  <c r="BF416" i="2"/>
  <c r="BF144" i="2"/>
  <c r="BF145" i="2"/>
  <c r="BF149" i="2"/>
  <c r="BF164" i="2"/>
  <c r="BF173" i="2"/>
  <c r="BF179" i="2"/>
  <c r="BF192" i="2"/>
  <c r="BF194" i="2"/>
  <c r="BF200" i="2"/>
  <c r="BF205" i="2"/>
  <c r="BF215" i="2"/>
  <c r="BF242" i="2"/>
  <c r="BF255" i="2"/>
  <c r="BF256" i="2"/>
  <c r="BF260" i="2"/>
  <c r="BF275" i="2"/>
  <c r="BF317" i="2"/>
  <c r="BF327" i="2"/>
  <c r="BF334" i="2"/>
  <c r="BF336" i="2"/>
  <c r="BF350" i="2"/>
  <c r="BF382" i="2"/>
  <c r="BF386" i="2"/>
  <c r="BF418" i="2"/>
  <c r="BF428" i="2"/>
  <c r="BF429" i="2"/>
  <c r="BF434" i="2"/>
  <c r="BF443" i="2"/>
  <c r="F35" i="2"/>
  <c r="BB95" i="1"/>
  <c r="BB94" i="1"/>
  <c r="AX94" i="1" s="1"/>
  <c r="F37" i="2"/>
  <c r="BD95" i="1" s="1"/>
  <c r="BD94" i="1" s="1"/>
  <c r="W33" i="1" s="1"/>
  <c r="F36" i="2"/>
  <c r="BC95" i="1"/>
  <c r="BC94" i="1"/>
  <c r="AY94" i="1" s="1"/>
  <c r="F33" i="2"/>
  <c r="AZ95" i="1" s="1"/>
  <c r="AZ94" i="1" s="1"/>
  <c r="W29" i="1" s="1"/>
  <c r="J33" i="2"/>
  <c r="AV95" i="1"/>
  <c r="T180" i="2" l="1"/>
  <c r="T141" i="2" s="1"/>
  <c r="R180" i="2"/>
  <c r="P142" i="2"/>
  <c r="R142" i="2"/>
  <c r="P180" i="2"/>
  <c r="BK142" i="2"/>
  <c r="J142" i="2"/>
  <c r="J97" i="2" s="1"/>
  <c r="BK180" i="2"/>
  <c r="J180" i="2"/>
  <c r="J102" i="2"/>
  <c r="BK485" i="2"/>
  <c r="J485" i="2"/>
  <c r="J119" i="2"/>
  <c r="AV94" i="1"/>
  <c r="AK29" i="1" s="1"/>
  <c r="J34" i="2"/>
  <c r="AW95" i="1" s="1"/>
  <c r="AT95" i="1" s="1"/>
  <c r="W31" i="1"/>
  <c r="W32" i="1"/>
  <c r="F34" i="2"/>
  <c r="BA95" i="1" s="1"/>
  <c r="BA94" i="1" s="1"/>
  <c r="W30" i="1" s="1"/>
  <c r="P141" i="2" l="1"/>
  <c r="AU95" i="1"/>
  <c r="R141" i="2"/>
  <c r="BK141" i="2"/>
  <c r="J141" i="2"/>
  <c r="J30" i="2" s="1"/>
  <c r="AG95" i="1" s="1"/>
  <c r="AG94" i="1" s="1"/>
  <c r="AK26" i="1" s="1"/>
  <c r="AU94" i="1"/>
  <c r="AW94" i="1"/>
  <c r="AK30" i="1" s="1"/>
  <c r="J39" i="2" l="1"/>
  <c r="J96" i="2"/>
  <c r="AN95" i="1"/>
  <c r="AK35" i="1"/>
  <c r="AT94" i="1"/>
  <c r="AN94" i="1" l="1"/>
</calcChain>
</file>

<file path=xl/sharedStrings.xml><?xml version="1.0" encoding="utf-8"?>
<sst xmlns="http://schemas.openxmlformats.org/spreadsheetml/2006/main" count="4216" uniqueCount="918">
  <si>
    <t>Export Komplet</t>
  </si>
  <si>
    <t/>
  </si>
  <si>
    <t>2.0</t>
  </si>
  <si>
    <t>ZAMOK</t>
  </si>
  <si>
    <t>False</t>
  </si>
  <si>
    <t>{5c227ce6-97ba-4a46-bb3b-563ebb6fa463}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</si>
  <si>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</si>
  <si>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</si>
  <si>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</si>
  <si>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</si>
  <si>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</si>
  <si>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</si>
  <si>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</si>
  <si>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</si>
  <si>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</si>
  <si>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</si>
  <si>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</si>
  <si>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bytů MČ Praha 6</t>
  </si>
  <si>
    <t>KSO:</t>
  </si>
  <si>
    <t>CC-CZ:</t>
  </si>
  <si>
    <t>Místo:</t>
  </si>
  <si>
    <t xml:space="preserve"> </t>
  </si>
  <si>
    <t>Datum:</t>
  </si>
  <si>
    <t>4. 1. 2024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</si>
  <si>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</si>
  <si>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</si>
  <si>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</si>
  <si>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</si>
  <si>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</si>
  <si>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</si>
  <si>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</si>
  <si>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</si>
  <si>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</si>
  <si>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</si>
  <si>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</si>
  <si>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</si>
  <si>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</si>
  <si>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</si>
  <si>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</si>
  <si>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</si>
  <si>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</si>
  <si>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</si>
  <si>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</si>
  <si>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</si>
  <si>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</si>
  <si>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</si>
  <si>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</si>
  <si>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</si>
  <si>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</si>
  <si>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</si>
  <si>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</si>
  <si>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</si>
  <si>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</si>
  <si>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</si>
  <si>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</si>
  <si>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</si>
  <si>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</si>
  <si>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</si>
  <si>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</si>
  <si>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</si>
  <si>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</si>
  <si>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</si>
  <si>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</si>
  <si>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</si>
  <si>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</si>
  <si>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</si>
  <si>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</si>
  <si>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</si>
  <si>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</si>
  <si>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</si>
  <si>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</si>
  <si>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</si>
  <si>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</si>
  <si>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</si>
  <si>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</si>
  <si>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</si>
  <si>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</si>
  <si>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</si>
  <si>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01-1</t>
  </si>
  <si>
    <t>Oprava bytu Bělohorská 1421/92, byt č. 10, 4.patro</t>
  </si>
  <si>
    <t>STA</t>
  </si>
  <si>
    <t>1</t>
  </si>
  <si>
    <t>{31afe2ca-657e-46bd-af18-1a605e5f9b8e}</t>
  </si>
  <si>
    <t>KRYCÍ LIST SOUPISU PRACÍ</t>
  </si>
  <si>
    <t>Objekt:</t>
  </si>
  <si>
    <t>01-1 - Oprava bytu Bělohorská 1421/92, byt č. 10, 4.patro</t>
  </si>
  <si>
    <t>Simona Králová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</si>
  <si>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</si>
  <si>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</si>
  <si>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</si>
  <si>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</si>
  <si>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</si>
  <si>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</si>
  <si>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</si>
  <si>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</si>
  <si>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</si>
  <si>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</si>
  <si>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</si>
  <si>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</si>
  <si>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</si>
  <si>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</si>
  <si>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</si>
  <si>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</si>
  <si>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</si>
  <si>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</si>
  <si>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</si>
  <si>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</si>
  <si>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</si>
  <si>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</si>
  <si>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</si>
  <si>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</si>
  <si>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</si>
  <si>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795 - Lokální vytápění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</si>
  <si>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</si>
  <si>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</si>
  <si>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</si>
  <si>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</si>
  <si>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</si>
  <si>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</si>
  <si>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</si>
  <si>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</si>
  <si>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</si>
  <si>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</si>
  <si>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</si>
  <si>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</si>
  <si>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</si>
  <si>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</si>
  <si>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</si>
  <si>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</si>
  <si>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</si>
  <si>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</si>
  <si>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</si>
  <si>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</si>
  <si>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</si>
  <si>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</si>
  <si>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</si>
  <si>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611R</t>
  </si>
  <si>
    <t>Oprava podlahy pod radiátorem v koupelně</t>
  </si>
  <si>
    <t>kompl.</t>
  </si>
  <si>
    <t>4</t>
  </si>
  <si>
    <t>2</t>
  </si>
  <si>
    <t>-1153015636</t>
  </si>
  <si>
    <t>612131101</t>
  </si>
  <si>
    <t>Cementový postřik vnitřních stěn nanášený celoplošně ručně</t>
  </si>
  <si>
    <t>m2</t>
  </si>
  <si>
    <t>430803163</t>
  </si>
  <si>
    <t>VV</t>
  </si>
  <si>
    <t>oprava stěny v pokoji</t>
  </si>
  <si>
    <t>5,0</t>
  </si>
  <si>
    <t>3</t>
  </si>
  <si>
    <t>612131121.1</t>
  </si>
  <si>
    <t>Penetrační disperzní nátěr vnitřních stěn nanášený ručně</t>
  </si>
  <si>
    <t>-513669397</t>
  </si>
  <si>
    <t>612311131</t>
  </si>
  <si>
    <t>Potažení vnitřních stěn vápenným štukem tloušťky do 3 mm</t>
  </si>
  <si>
    <t>-1134950913</t>
  </si>
  <si>
    <t>5</t>
  </si>
  <si>
    <t>612315211.1.1</t>
  </si>
  <si>
    <t>Vápenná hladká omítka malých ploch do 0,09 m2 na stěnách</t>
  </si>
  <si>
    <t>kus</t>
  </si>
  <si>
    <t>-1498683717</t>
  </si>
  <si>
    <t>prostupy, otlučená místa v omítce</t>
  </si>
  <si>
    <t>10</t>
  </si>
  <si>
    <t>612321121</t>
  </si>
  <si>
    <t>Vápenocementová omítka hladká jednovrstvá vnitřních stěn nanášená ručně</t>
  </si>
  <si>
    <t>121244181</t>
  </si>
  <si>
    <t>7</t>
  </si>
  <si>
    <t>632481213</t>
  </si>
  <si>
    <t>Separační vrstva z PE fólie</t>
  </si>
  <si>
    <t>-872572703</t>
  </si>
  <si>
    <t>8</t>
  </si>
  <si>
    <t>635211221</t>
  </si>
  <si>
    <t>Násyp tl do 20 mm pod plovoucí nebo tepelně izolační vrstvy podlah z keramzitu</t>
  </si>
  <si>
    <t>1535287153</t>
  </si>
  <si>
    <t>kuchyně pod OSB desky</t>
  </si>
  <si>
    <t>8,7</t>
  </si>
  <si>
    <t>9</t>
  </si>
  <si>
    <t>Ostatní konstrukce a práce, bourání</t>
  </si>
  <si>
    <t>949101111</t>
  </si>
  <si>
    <t>Lešení pomocné pro objekty pozemních staveb s lešeňovou podlahou v do 1,9 m zatížení do 150 kg/m2</t>
  </si>
  <si>
    <t>-506539975</t>
  </si>
  <si>
    <t>12,85+1,98+8,7+13,5+3,22+1,26</t>
  </si>
  <si>
    <t>952901111</t>
  </si>
  <si>
    <t>Vyčištění budov bytové a občanské výstavby při výšce podlaží do 4 m</t>
  </si>
  <si>
    <t>1300929231</t>
  </si>
  <si>
    <t xml:space="preserve">Kompletní úklid bytu (podlahy, zásuvky a vypínače, světla a zařizovací předměty, atd.) </t>
  </si>
  <si>
    <t>11</t>
  </si>
  <si>
    <t>952902021</t>
  </si>
  <si>
    <t>Čištění budov zametení hladkých podlah</t>
  </si>
  <si>
    <t>-227190181</t>
  </si>
  <si>
    <t>společné prostory dny x plocha</t>
  </si>
  <si>
    <t>30*50</t>
  </si>
  <si>
    <t>978013191</t>
  </si>
  <si>
    <t>Otlučení (osekání) vnitřní vápenné nebo vápenocementové omítky stěn v rozsahu přes 50 do 100 %</t>
  </si>
  <si>
    <t>-521599297</t>
  </si>
  <si>
    <t>997</t>
  </si>
  <si>
    <t>Přesun sutě</t>
  </si>
  <si>
    <t>13</t>
  </si>
  <si>
    <t>997013214</t>
  </si>
  <si>
    <t>Vnitrostaveništní doprava suti a vybouraných hmot pro budovy v přes 12 do 15 m ručně</t>
  </si>
  <si>
    <t>t</t>
  </si>
  <si>
    <t>-655563964</t>
  </si>
  <si>
    <t>14</t>
  </si>
  <si>
    <t>997013219</t>
  </si>
  <si>
    <t>Příplatek k vnitrostaveništní dopravě suti a vybouraných hmot za zvětšenou dopravu suti ZKD 10 m</t>
  </si>
  <si>
    <t>1419694681</t>
  </si>
  <si>
    <t>15</t>
  </si>
  <si>
    <t>997013501</t>
  </si>
  <si>
    <t>Odvoz suti a vybouraných hmot na skládku nebo meziskládku do 1 km se složením</t>
  </si>
  <si>
    <t>2095224238</t>
  </si>
  <si>
    <t>16</t>
  </si>
  <si>
    <t>997013509</t>
  </si>
  <si>
    <t>Příplatek k odvozu suti a vybouraných hmot na skládku ZKD 1 km přes 1 km</t>
  </si>
  <si>
    <t>881799512</t>
  </si>
  <si>
    <t>1,77*19 'Přepočtené koeficientem množství</t>
  </si>
  <si>
    <t>17</t>
  </si>
  <si>
    <t>997013631</t>
  </si>
  <si>
    <t>Poplatek za uložení na skládce (skládkovné) stavebního odpadu směsného kód odpadu 17 09 04</t>
  </si>
  <si>
    <t>2055654398</t>
  </si>
  <si>
    <t>998</t>
  </si>
  <si>
    <t>Přesun hmot</t>
  </si>
  <si>
    <t>18</t>
  </si>
  <si>
    <t>998018003</t>
  </si>
  <si>
    <t>Přesun hmot ruční pro budovy v přes 12 do 24 m</t>
  </si>
  <si>
    <t>486202597</t>
  </si>
  <si>
    <t>19</t>
  </si>
  <si>
    <t>998018011</t>
  </si>
  <si>
    <t>Příplatek k ručnímu přesunu hmot pro budovy za zvětšený přesun ZKD 100 m</t>
  </si>
  <si>
    <t>-1246337032</t>
  </si>
  <si>
    <t>PSV</t>
  </si>
  <si>
    <t>Práce a dodávky PSV</t>
  </si>
  <si>
    <t>721</t>
  </si>
  <si>
    <t>Zdravotechnika - vnitřní kanalizace</t>
  </si>
  <si>
    <t>20</t>
  </si>
  <si>
    <t>721229111</t>
  </si>
  <si>
    <t>Montáž zápachové uzávěrky pro pračku a myčku do DN 50 ostatní typ</t>
  </si>
  <si>
    <t>1572682560</t>
  </si>
  <si>
    <t>M</t>
  </si>
  <si>
    <t>55161830</t>
  </si>
  <si>
    <t>uzávěrka zápachová pro pračku a myčku podomítková DN 40/50 nerez</t>
  </si>
  <si>
    <t>32</t>
  </si>
  <si>
    <t>-1774412747</t>
  </si>
  <si>
    <t>722</t>
  </si>
  <si>
    <t>Zdravotechnika - vnitřní vodovod</t>
  </si>
  <si>
    <t>22</t>
  </si>
  <si>
    <t>722190901</t>
  </si>
  <si>
    <t>Uzavření nebo otevření vodovodního potrubí při opravách</t>
  </si>
  <si>
    <t>-23010240</t>
  </si>
  <si>
    <t>23</t>
  </si>
  <si>
    <t>722239101</t>
  </si>
  <si>
    <t>Montáž armatur vodovodních se dvěma závity G 1/2"</t>
  </si>
  <si>
    <t>2128001739</t>
  </si>
  <si>
    <t>hadice k umyvadlu, dřez, WC</t>
  </si>
  <si>
    <t>2+2+1</t>
  </si>
  <si>
    <t>24</t>
  </si>
  <si>
    <t>55190006</t>
  </si>
  <si>
    <t>hadice flexibilní sanitární 3/8"  délka 400 mm bal. 2 kus</t>
  </si>
  <si>
    <t>m</t>
  </si>
  <si>
    <t>1332681928</t>
  </si>
  <si>
    <t>725</t>
  </si>
  <si>
    <t>Zdravotechnika - zařizovací předměty</t>
  </si>
  <si>
    <t>25</t>
  </si>
  <si>
    <t>725119131</t>
  </si>
  <si>
    <t>Montáž klozetových sedátek standardních</t>
  </si>
  <si>
    <t>578633719</t>
  </si>
  <si>
    <t>26</t>
  </si>
  <si>
    <t>55167381</t>
  </si>
  <si>
    <t>sedátko klozetové duroplastové bílé s poklopem</t>
  </si>
  <si>
    <t>540610799</t>
  </si>
  <si>
    <t>27</t>
  </si>
  <si>
    <t>725610810</t>
  </si>
  <si>
    <t>Demontáž sporáků plynových</t>
  </si>
  <si>
    <t>soubor</t>
  </si>
  <si>
    <t>114539052</t>
  </si>
  <si>
    <t>28</t>
  </si>
  <si>
    <t>725810811</t>
  </si>
  <si>
    <t>Demontáž ventilů výtokových nástěnných</t>
  </si>
  <si>
    <t>1444666519</t>
  </si>
  <si>
    <t>koupelna pračka</t>
  </si>
  <si>
    <t>29</t>
  </si>
  <si>
    <t>725813112</t>
  </si>
  <si>
    <t>Ventil rohový pračkový G 3/4"</t>
  </si>
  <si>
    <t>1318324631</t>
  </si>
  <si>
    <t>pračka+myčka</t>
  </si>
  <si>
    <t>1+1</t>
  </si>
  <si>
    <t>30</t>
  </si>
  <si>
    <t>725820802</t>
  </si>
  <si>
    <t>Demontáž baterie stojánkové do jednoho otvoru</t>
  </si>
  <si>
    <t>-889247886</t>
  </si>
  <si>
    <t>umyvadlo</t>
  </si>
  <si>
    <t>31</t>
  </si>
  <si>
    <t>725829131</t>
  </si>
  <si>
    <t>Montáž baterie umyvadlové stojánkové G 1/2" ostatní typ</t>
  </si>
  <si>
    <t>1753284887</t>
  </si>
  <si>
    <t>55145686</t>
  </si>
  <si>
    <t>baterie umyvadlová stojánková páková</t>
  </si>
  <si>
    <t>-1399132181</t>
  </si>
  <si>
    <t>33</t>
  </si>
  <si>
    <t>725859101</t>
  </si>
  <si>
    <t>Montáž ventilů odpadních do DN 32 pro zařizovací předměty</t>
  </si>
  <si>
    <t>-1899545959</t>
  </si>
  <si>
    <t>34</t>
  </si>
  <si>
    <t>55161007</t>
  </si>
  <si>
    <t>ventil odpadní umyvadlový celokovový CLICK/CLACK s přepadem a připojovacím závitem 5/4"</t>
  </si>
  <si>
    <t>605059924</t>
  </si>
  <si>
    <t>35</t>
  </si>
  <si>
    <t>725860812</t>
  </si>
  <si>
    <t>Demontáž uzávěrů zápachu dvojitých</t>
  </si>
  <si>
    <t>897347034</t>
  </si>
  <si>
    <t>dřez+umyvadlo</t>
  </si>
  <si>
    <t>36</t>
  </si>
  <si>
    <t>725869101</t>
  </si>
  <si>
    <t>Montáž zápachových uzávěrek umyvadlových do DN 40</t>
  </si>
  <si>
    <t>-232628907</t>
  </si>
  <si>
    <t>37</t>
  </si>
  <si>
    <t>55162001</t>
  </si>
  <si>
    <t>uzávěrka zápachová umyvadlová s celokovovým kulatým designem DN 32</t>
  </si>
  <si>
    <t>1459156426</t>
  </si>
  <si>
    <t>38</t>
  </si>
  <si>
    <t>725869214</t>
  </si>
  <si>
    <t>Montáž zápachových uzávěrek dřezových dvoudílných DN 50</t>
  </si>
  <si>
    <t>667489628</t>
  </si>
  <si>
    <t>39</t>
  </si>
  <si>
    <t>55161116</t>
  </si>
  <si>
    <t>uzávěrka zápachová dřezová s kulovým kloubem DN 50</t>
  </si>
  <si>
    <t>1825525815</t>
  </si>
  <si>
    <t>40</t>
  </si>
  <si>
    <t>998725103</t>
  </si>
  <si>
    <t>Přesun hmot tonážní pro zařizovací předměty v objektech v přes 12 do 24 m</t>
  </si>
  <si>
    <t>-875928306</t>
  </si>
  <si>
    <t>41</t>
  </si>
  <si>
    <t>998725181</t>
  </si>
  <si>
    <t>Příplatek k přesunu hmot tonážní 725 prováděný bez použití mechanizace</t>
  </si>
  <si>
    <t>-2025735546</t>
  </si>
  <si>
    <t>42</t>
  </si>
  <si>
    <t>998725192</t>
  </si>
  <si>
    <t>Příplatek k přesunu hmot tonážní 725 za zvětšený přesun do 100 m</t>
  </si>
  <si>
    <t>-1522862095</t>
  </si>
  <si>
    <t>735</t>
  </si>
  <si>
    <t>Ústřední vytápění - otopná tělesa</t>
  </si>
  <si>
    <t>43</t>
  </si>
  <si>
    <t>735000912</t>
  </si>
  <si>
    <t>Vyregulování ventilu nebo kohoutu dvojregulačního s termostatickým ovládáním</t>
  </si>
  <si>
    <t>177145042</t>
  </si>
  <si>
    <t>44</t>
  </si>
  <si>
    <t>735-1</t>
  </si>
  <si>
    <t>Zamražení potrubí při demontáži a zpětné montáži otopných těles</t>
  </si>
  <si>
    <t>-933073900</t>
  </si>
  <si>
    <t>koupelna</t>
  </si>
  <si>
    <t>45</t>
  </si>
  <si>
    <t>735111810</t>
  </si>
  <si>
    <t>Demontáž otopného tělesa litinového článkového</t>
  </si>
  <si>
    <t>514276649</t>
  </si>
  <si>
    <t>0,35*5</t>
  </si>
  <si>
    <t>46</t>
  </si>
  <si>
    <t>735191904</t>
  </si>
  <si>
    <t>Vyčištění otopných těles litinových proplachem vodou</t>
  </si>
  <si>
    <t>1546205669</t>
  </si>
  <si>
    <t>pokoj</t>
  </si>
  <si>
    <t>0,35*13*2</t>
  </si>
  <si>
    <t>kuchyně</t>
  </si>
  <si>
    <t>0,35*12</t>
  </si>
  <si>
    <t>Součet</t>
  </si>
  <si>
    <t>47</t>
  </si>
  <si>
    <t>735191905</t>
  </si>
  <si>
    <t>Odvzdušnění otopných těles</t>
  </si>
  <si>
    <t>635376856</t>
  </si>
  <si>
    <t>48</t>
  </si>
  <si>
    <t>735191910</t>
  </si>
  <si>
    <t>Napuštění vody do otopných těles</t>
  </si>
  <si>
    <t>-803641064</t>
  </si>
  <si>
    <t>49</t>
  </si>
  <si>
    <t>735192911</t>
  </si>
  <si>
    <t>Zpětná montáž otopných těles článkových litinových</t>
  </si>
  <si>
    <t>833418982</t>
  </si>
  <si>
    <t>50</t>
  </si>
  <si>
    <t>735494811</t>
  </si>
  <si>
    <t>Vypuštění vody z otopných těles</t>
  </si>
  <si>
    <t>-66881009</t>
  </si>
  <si>
    <t>51</t>
  </si>
  <si>
    <t>998735103</t>
  </si>
  <si>
    <t>Přesun hmot tonážní pro otopná tělesa v objektech v přes 12 do 24 m</t>
  </si>
  <si>
    <t>11534576</t>
  </si>
  <si>
    <t>52</t>
  </si>
  <si>
    <t>998735181</t>
  </si>
  <si>
    <t>Příplatek k přesunu hmot tonážní 735 prováděný bez použití mechanizace</t>
  </si>
  <si>
    <t>758360340</t>
  </si>
  <si>
    <t>53</t>
  </si>
  <si>
    <t>998735193</t>
  </si>
  <si>
    <t>Příplatek k přesunu hmot tonážní 735 za zvětšený přesun do 500 m</t>
  </si>
  <si>
    <t>214412972</t>
  </si>
  <si>
    <t>742</t>
  </si>
  <si>
    <t>Elektroinstalace - slaboproud</t>
  </si>
  <si>
    <t>54</t>
  </si>
  <si>
    <t>742-1</t>
  </si>
  <si>
    <t>Demontáž a zpětná montáž indikátorů topných nákladů na radiátorech</t>
  </si>
  <si>
    <t>1595361029</t>
  </si>
  <si>
    <t>762</t>
  </si>
  <si>
    <t>Konstrukce tesařské</t>
  </si>
  <si>
    <t>55</t>
  </si>
  <si>
    <t>762510855</t>
  </si>
  <si>
    <t>Demontáž kce podkladové z desek cementotřískových tl do 20 mm na pero a drážku šroubovaných</t>
  </si>
  <si>
    <t>1988368039</t>
  </si>
  <si>
    <t>3,0*2,9</t>
  </si>
  <si>
    <t>56</t>
  </si>
  <si>
    <t>762511296</t>
  </si>
  <si>
    <t>Podlahové kce podkladové dvouvrstvé z desek OSB tl 2x18 mm broušených na pero a drážku šroubovaných</t>
  </si>
  <si>
    <t>-1024309248</t>
  </si>
  <si>
    <t>57</t>
  </si>
  <si>
    <t>998762103</t>
  </si>
  <si>
    <t>Přesun hmot tonážní pro kce tesařské v objektech v přes 12 do 24 m</t>
  </si>
  <si>
    <t>-391820564</t>
  </si>
  <si>
    <t>58</t>
  </si>
  <si>
    <t>998762181</t>
  </si>
  <si>
    <t>Příplatek k přesunu hmot tonážní 762 prováděný bez použití mechanizace</t>
  </si>
  <si>
    <t>-1348654817</t>
  </si>
  <si>
    <t>59</t>
  </si>
  <si>
    <t>998762194</t>
  </si>
  <si>
    <t>Příplatek k přesunu hmot tonážní 762 za zvětšený přesun do 1000 m</t>
  </si>
  <si>
    <t>614772500</t>
  </si>
  <si>
    <t>766</t>
  </si>
  <si>
    <t>Konstrukce truhlářské</t>
  </si>
  <si>
    <t>60</t>
  </si>
  <si>
    <t>766-1</t>
  </si>
  <si>
    <t>Repase a vyčištění dveřního kování, klik a štítků</t>
  </si>
  <si>
    <t>-270409973</t>
  </si>
  <si>
    <t>61</t>
  </si>
  <si>
    <t>766-2</t>
  </si>
  <si>
    <t>Repase vnitřních dveří vč. zámku, závěsů</t>
  </si>
  <si>
    <t>-1531597133</t>
  </si>
  <si>
    <t>62</t>
  </si>
  <si>
    <t>766-3</t>
  </si>
  <si>
    <t xml:space="preserve">Repase a seřízení vstupních dveří </t>
  </si>
  <si>
    <t>-390796063</t>
  </si>
  <si>
    <t>63</t>
  </si>
  <si>
    <t>766491851</t>
  </si>
  <si>
    <t>Demontáž prahů dveří jednokřídlových</t>
  </si>
  <si>
    <t>-519664304</t>
  </si>
  <si>
    <t>64</t>
  </si>
  <si>
    <t>766622861</t>
  </si>
  <si>
    <t>Vyvěšení křídel dřevěných nebo plastových okenních do 1,5 m2</t>
  </si>
  <si>
    <t>-1452724221</t>
  </si>
  <si>
    <t>65</t>
  </si>
  <si>
    <t>766691914</t>
  </si>
  <si>
    <t>Vyvěšení nebo zavěšení dřevěných křídel dveří pl do 2 m2</t>
  </si>
  <si>
    <t>1212672565</t>
  </si>
  <si>
    <t>0,65*1,97*3*2</t>
  </si>
  <si>
    <t>0,8*1,97*2*2</t>
  </si>
  <si>
    <t>0,9*1,97*2</t>
  </si>
  <si>
    <t>66</t>
  </si>
  <si>
    <t>766691931</t>
  </si>
  <si>
    <t>Seřízení dřevěného okenního nebo dveřního otvíracího a sklápěcího křídla</t>
  </si>
  <si>
    <t>243354981</t>
  </si>
  <si>
    <t>67</t>
  </si>
  <si>
    <t>766695213</t>
  </si>
  <si>
    <t>Montáž truhlářských prahů dveří jednokřídlových š přes 10 cm</t>
  </si>
  <si>
    <t>-1757141827</t>
  </si>
  <si>
    <t>68</t>
  </si>
  <si>
    <t>61187141</t>
  </si>
  <si>
    <t>práh dveřní dřevěný dubový tl 20mm dl 720mm š 150mm</t>
  </si>
  <si>
    <t>196329875</t>
  </si>
  <si>
    <t>69</t>
  </si>
  <si>
    <t>61187161</t>
  </si>
  <si>
    <t>práh dveřní dřevěný dubový tl 20mm dl 820mm š 150mm</t>
  </si>
  <si>
    <t>623393151</t>
  </si>
  <si>
    <t>70</t>
  </si>
  <si>
    <t>61187181</t>
  </si>
  <si>
    <t>práh dveřní dřevěný dubový tl 20mm dl 920mm š 150mm</t>
  </si>
  <si>
    <t>667464994</t>
  </si>
  <si>
    <t>71</t>
  </si>
  <si>
    <t>766812820</t>
  </si>
  <si>
    <t>Demontáž kuchyňských linek dřevěných nebo kovových dl do 1,5 m</t>
  </si>
  <si>
    <t>-1520568701</t>
  </si>
  <si>
    <t>72</t>
  </si>
  <si>
    <t>766825811</t>
  </si>
  <si>
    <t>Demontáž truhlářských vestavěných skříní jednokřídlových</t>
  </si>
  <si>
    <t>-1288003325</t>
  </si>
  <si>
    <t>chodba u vstupních dveří</t>
  </si>
  <si>
    <t>73</t>
  </si>
  <si>
    <t>998766103</t>
  </si>
  <si>
    <t>Přesun hmot tonážní pro kce truhlářské v objektech v přes 12 do 24 m</t>
  </si>
  <si>
    <t>-50004357</t>
  </si>
  <si>
    <t>74</t>
  </si>
  <si>
    <t>998766181</t>
  </si>
  <si>
    <t>Příplatek k přesunu hmot tonážní 766 prováděný bez použití mechanizace</t>
  </si>
  <si>
    <t>-843064022</t>
  </si>
  <si>
    <t>75</t>
  </si>
  <si>
    <t>998766192</t>
  </si>
  <si>
    <t>Příplatek k přesunu hmot tonážní 766 za zvětšený přesun do 100 m</t>
  </si>
  <si>
    <t>-1931052447</t>
  </si>
  <si>
    <t>767</t>
  </si>
  <si>
    <t>Konstrukce zámečnické</t>
  </si>
  <si>
    <t>76</t>
  </si>
  <si>
    <t>767996801</t>
  </si>
  <si>
    <t>Demontáž atypických zámečnických konstrukcí rozebráním hm jednotlivých dílů do 50 kg</t>
  </si>
  <si>
    <t>kg</t>
  </si>
  <si>
    <t>1685772057</t>
  </si>
  <si>
    <t>garnyže 2 ks</t>
  </si>
  <si>
    <t>771</t>
  </si>
  <si>
    <t>Podlahy z dlaždic</t>
  </si>
  <si>
    <t>77</t>
  </si>
  <si>
    <t>771591115</t>
  </si>
  <si>
    <t>Podlahy spárování silikonem</t>
  </si>
  <si>
    <t>204296541</t>
  </si>
  <si>
    <t>styk podlaha-obklad</t>
  </si>
  <si>
    <t>1,6*2+2,2*2-0,65</t>
  </si>
  <si>
    <t>WC</t>
  </si>
  <si>
    <t>0,9*2+1,4*2-0,65</t>
  </si>
  <si>
    <t>78</t>
  </si>
  <si>
    <t>771592011</t>
  </si>
  <si>
    <t>Čištění vnitřních ploch podlah nebo schodišť po položení dlažby chemickými prostředky</t>
  </si>
  <si>
    <t>-1166985219</t>
  </si>
  <si>
    <t>1,6*0,7+1,5*1,4</t>
  </si>
  <si>
    <t>1,4*0,9</t>
  </si>
  <si>
    <t>79</t>
  </si>
  <si>
    <t>998771103</t>
  </si>
  <si>
    <t>Přesun hmot tonážní pro podlahy z dlaždic v objektech v přes 12 do 24 m</t>
  </si>
  <si>
    <t>-1183682179</t>
  </si>
  <si>
    <t>80</t>
  </si>
  <si>
    <t>998771181</t>
  </si>
  <si>
    <t>Příplatek k přesunu hmot tonážní 771 prováděný bez použití mechanizace</t>
  </si>
  <si>
    <t>1621642128</t>
  </si>
  <si>
    <t>81</t>
  </si>
  <si>
    <t>998771192</t>
  </si>
  <si>
    <t>Příplatek k přesunu hmot tonážní 771 za zvětšený přesun do 100 m</t>
  </si>
  <si>
    <t>-1092156421</t>
  </si>
  <si>
    <t>775</t>
  </si>
  <si>
    <t>Podlahy skládané</t>
  </si>
  <si>
    <t>82</t>
  </si>
  <si>
    <t>775411810</t>
  </si>
  <si>
    <t>Demontáž soklíků nebo lišt dřevěných přibíjených do suti</t>
  </si>
  <si>
    <t>347250228</t>
  </si>
  <si>
    <t>4,5*2+3,0*2</t>
  </si>
  <si>
    <t>83</t>
  </si>
  <si>
    <t>775413401</t>
  </si>
  <si>
    <t>Montáž podlahové lišty obvodové lepené</t>
  </si>
  <si>
    <t>-1302977373</t>
  </si>
  <si>
    <t>3,0*2+2,9*2-0,8</t>
  </si>
  <si>
    <t>chodba</t>
  </si>
  <si>
    <t>3,7*2+4,5*2-0,9-0,65*3-0,8*2</t>
  </si>
  <si>
    <t>3,0*2+4,5*2-0,8</t>
  </si>
  <si>
    <t>84</t>
  </si>
  <si>
    <t>61418155</t>
  </si>
  <si>
    <t>lišta soklová dřevěná š 15.0 mm, h 60.0 mm</t>
  </si>
  <si>
    <t>-1067679189</t>
  </si>
  <si>
    <t>37,15*1,08 'Přepočtené koeficientem množství</t>
  </si>
  <si>
    <t>85</t>
  </si>
  <si>
    <t>775510952</t>
  </si>
  <si>
    <t>Doplnění podlah vlysových, tl do 22 mm pl přes 0,25 do 1 m2</t>
  </si>
  <si>
    <t>-1792200137</t>
  </si>
  <si>
    <t>2,0</t>
  </si>
  <si>
    <t>86</t>
  </si>
  <si>
    <t>61192520</t>
  </si>
  <si>
    <t>vlysy parketové š 60mm nad dl 300mm I třída dub</t>
  </si>
  <si>
    <t>1872823511</t>
  </si>
  <si>
    <t>2*1,1 'Přepočtené koeficientem množství</t>
  </si>
  <si>
    <t>87</t>
  </si>
  <si>
    <t>775511820</t>
  </si>
  <si>
    <t>Demontáž podlah vlysových lepených bez lišt do suti</t>
  </si>
  <si>
    <t>1804387550</t>
  </si>
  <si>
    <t>88</t>
  </si>
  <si>
    <t>775591905</t>
  </si>
  <si>
    <t>Oprava podlah dřevěných - tmelení celoplošné vlysové, parketové podlahy</t>
  </si>
  <si>
    <t>176980972</t>
  </si>
  <si>
    <t>13,50</t>
  </si>
  <si>
    <t>89</t>
  </si>
  <si>
    <t>775591911</t>
  </si>
  <si>
    <t>Oprava podlah dřevěných - broušení hrubé</t>
  </si>
  <si>
    <t>-399295325</t>
  </si>
  <si>
    <t>90</t>
  </si>
  <si>
    <t>775591912</t>
  </si>
  <si>
    <t>Oprava podlah dřevěných - broušení střední</t>
  </si>
  <si>
    <t>1536266043</t>
  </si>
  <si>
    <t>91</t>
  </si>
  <si>
    <t>775591913</t>
  </si>
  <si>
    <t>Oprava podlah dřevěných - broušení jemné</t>
  </si>
  <si>
    <t>-477119956</t>
  </si>
  <si>
    <t>92</t>
  </si>
  <si>
    <t>775591920</t>
  </si>
  <si>
    <t>Oprava podlah dřevěných - vysátí povrchu</t>
  </si>
  <si>
    <t>988806754</t>
  </si>
  <si>
    <t>93</t>
  </si>
  <si>
    <t>775591921</t>
  </si>
  <si>
    <t>Oprava podlah dřevěných - základní lak</t>
  </si>
  <si>
    <t>1673647569</t>
  </si>
  <si>
    <t>94</t>
  </si>
  <si>
    <t>775591922</t>
  </si>
  <si>
    <t>Oprava podlah dřevěných - vrchní lak pro běžnou zátěž</t>
  </si>
  <si>
    <t>181219103</t>
  </si>
  <si>
    <t>95</t>
  </si>
  <si>
    <t>775591926</t>
  </si>
  <si>
    <t>Oprava podlah dřevěných - mezibroušení mezi vrstvami laku</t>
  </si>
  <si>
    <t>-1482559419</t>
  </si>
  <si>
    <t>96</t>
  </si>
  <si>
    <t>775591931</t>
  </si>
  <si>
    <t>Oprava podlah dřevěných - nátěr olejem a voskování</t>
  </si>
  <si>
    <t>2146537731</t>
  </si>
  <si>
    <t>97</t>
  </si>
  <si>
    <t>998775103</t>
  </si>
  <si>
    <t>Přesun hmot tonážní pro podlahy dřevěné v objektech v přes 12 do 24 m</t>
  </si>
  <si>
    <t>1978810065</t>
  </si>
  <si>
    <t>98</t>
  </si>
  <si>
    <t>998775181</t>
  </si>
  <si>
    <t>Příplatek k přesunu hmot tonážní 775 prováděný bez použití mechanizace</t>
  </si>
  <si>
    <t>1426419460</t>
  </si>
  <si>
    <t>99</t>
  </si>
  <si>
    <t>998775192</t>
  </si>
  <si>
    <t>Příplatek k přesunu hmot tonážní 775 za zvětšený přesun do 100 m</t>
  </si>
  <si>
    <t>1566508201</t>
  </si>
  <si>
    <t>776</t>
  </si>
  <si>
    <t>Podlahy povlakové</t>
  </si>
  <si>
    <t>100</t>
  </si>
  <si>
    <t>776111115</t>
  </si>
  <si>
    <t>Broušení podkladu povlakových podlah před litím stěrky</t>
  </si>
  <si>
    <t>208399866</t>
  </si>
  <si>
    <t>101</t>
  </si>
  <si>
    <t>776111311</t>
  </si>
  <si>
    <t>Vysátí podkladu povlakových podlah</t>
  </si>
  <si>
    <t>52445514</t>
  </si>
  <si>
    <t>102</t>
  </si>
  <si>
    <t>776121321</t>
  </si>
  <si>
    <t>Neředěná penetrace savého podkladu povlakových podlah</t>
  </si>
  <si>
    <t>-1806793092</t>
  </si>
  <si>
    <t>103</t>
  </si>
  <si>
    <t>776141121</t>
  </si>
  <si>
    <t>Stěrka podlahová nivelační pro vyrovnání podkladu povlakových podlah pevnosti 30 MPa tl do 3 mm</t>
  </si>
  <si>
    <t>557220183</t>
  </si>
  <si>
    <t>104</t>
  </si>
  <si>
    <t>776201811</t>
  </si>
  <si>
    <t>Demontáž lepených povlakových podlah bez podložky ručně</t>
  </si>
  <si>
    <t>697738899</t>
  </si>
  <si>
    <t>105</t>
  </si>
  <si>
    <t>776221111.1</t>
  </si>
  <si>
    <t>Lepení pásů z PVC standardním lepidlem</t>
  </si>
  <si>
    <t>1001454600</t>
  </si>
  <si>
    <t>kuchyně+chodba+komora</t>
  </si>
  <si>
    <t>8,7+12,85+1,98</t>
  </si>
  <si>
    <t>106</t>
  </si>
  <si>
    <t>28411150</t>
  </si>
  <si>
    <t>PVC vinyl homogenní protiskluzná se vsypem a výztuž. vrstvou tl 2,50mm nášlapná vrstva 0,70mm, třída zátěže 34/43, útlum 13dB, protiskluznost R10</t>
  </si>
  <si>
    <t>195815541</t>
  </si>
  <si>
    <t>23,53*1,1 'Přepočtené koeficientem množství</t>
  </si>
  <si>
    <t>107</t>
  </si>
  <si>
    <t>776223111</t>
  </si>
  <si>
    <t>Spoj povlakových podlahovin z PVC svařováním za tepla</t>
  </si>
  <si>
    <t>-1849334164</t>
  </si>
  <si>
    <t>108</t>
  </si>
  <si>
    <t>776410811</t>
  </si>
  <si>
    <t>Odstranění soklíků a lišt pryžových nebo plastových</t>
  </si>
  <si>
    <t>-350253477</t>
  </si>
  <si>
    <t>3,7*2+4,5*2-0,9-0,65*3-0,8*3</t>
  </si>
  <si>
    <t>komora</t>
  </si>
  <si>
    <t>1,8*2+1,25*2-0,65</t>
  </si>
  <si>
    <t>109</t>
  </si>
  <si>
    <t>776411111</t>
  </si>
  <si>
    <t>Montáž obvodových soklíků výšky do 80 mm</t>
  </si>
  <si>
    <t>-1490522440</t>
  </si>
  <si>
    <t>1,25*2+1,8*2</t>
  </si>
  <si>
    <t>110</t>
  </si>
  <si>
    <t>28411009</t>
  </si>
  <si>
    <t>lišta soklová PVC 18x80mm</t>
  </si>
  <si>
    <t>-1874599795</t>
  </si>
  <si>
    <t>6,1*1,05 'Přepočtené koeficientem množství</t>
  </si>
  <si>
    <t>111</t>
  </si>
  <si>
    <t>998776103</t>
  </si>
  <si>
    <t>Přesun hmot tonážní pro podlahy povlakové v objektech v přes 12 do 24 m</t>
  </si>
  <si>
    <t>457994670</t>
  </si>
  <si>
    <t>112</t>
  </si>
  <si>
    <t>998776181</t>
  </si>
  <si>
    <t>Příplatek k přesunu hmot tonážní 776 prováděný bez použití mechanizace</t>
  </si>
  <si>
    <t>340788726</t>
  </si>
  <si>
    <t>113</t>
  </si>
  <si>
    <t>998776192</t>
  </si>
  <si>
    <t>Příplatek k přesunu hmot tonážní 776 za zvětšený přesun do 100 m</t>
  </si>
  <si>
    <t>-1055441361</t>
  </si>
  <si>
    <t>781</t>
  </si>
  <si>
    <t>Dokončovací práce - obklady</t>
  </si>
  <si>
    <t>114</t>
  </si>
  <si>
    <t>781495115</t>
  </si>
  <si>
    <t>Spárování vnitřních obkladů silikonem</t>
  </si>
  <si>
    <t>806772319</t>
  </si>
  <si>
    <t>koupelna a WC</t>
  </si>
  <si>
    <t>parapety oken</t>
  </si>
  <si>
    <t>115</t>
  </si>
  <si>
    <t>781495211</t>
  </si>
  <si>
    <t>Čištění vnitřních ploch stěn po provedení obkladu chemickými prostředky</t>
  </si>
  <si>
    <t>601130927</t>
  </si>
  <si>
    <t>(0,9*2+1,4*2)*1,5-0,65*1,5</t>
  </si>
  <si>
    <t>(1,6*2+2,2*2)*2,1-0,65*1,97</t>
  </si>
  <si>
    <t>(1,1+2,1)*0,6</t>
  </si>
  <si>
    <t>116</t>
  </si>
  <si>
    <t>998781103</t>
  </si>
  <si>
    <t>Přesun hmot tonážní pro obklady keramické v objektech v přes 12 do 24 m</t>
  </si>
  <si>
    <t>-735357330</t>
  </si>
  <si>
    <t>117</t>
  </si>
  <si>
    <t>998781181</t>
  </si>
  <si>
    <t>Příplatek k přesunu hmot tonážní 781 prováděný bez použití mechanizace</t>
  </si>
  <si>
    <t>-1767423707</t>
  </si>
  <si>
    <t>118</t>
  </si>
  <si>
    <t>998781192</t>
  </si>
  <si>
    <t>Příplatek k přesunu hmot tonážní 781 za zvětšený přesun do 100 m</t>
  </si>
  <si>
    <t>-880568881</t>
  </si>
  <si>
    <t>783</t>
  </si>
  <si>
    <t>Dokončovací práce - nátěry</t>
  </si>
  <si>
    <t>119</t>
  </si>
  <si>
    <t>783101201</t>
  </si>
  <si>
    <t>Hrubé obroušení podkladu truhlářských konstrukcí před provedením nátěru</t>
  </si>
  <si>
    <t>-895104383</t>
  </si>
  <si>
    <t>vestavěná skříň chodba</t>
  </si>
  <si>
    <t>(0,4*1,9*2)+(0,4*0,5*2*4)</t>
  </si>
  <si>
    <t>okna na WC, chodbě, v koupelně a v komoře</t>
  </si>
  <si>
    <t>0,4*0,8*4*2</t>
  </si>
  <si>
    <t>120</t>
  </si>
  <si>
    <t>783101203</t>
  </si>
  <si>
    <t>Jemné obroušení podkladu truhlářských konstrukcí před provedením nátěru</t>
  </si>
  <si>
    <t>804165109</t>
  </si>
  <si>
    <t>121</t>
  </si>
  <si>
    <t>783101403</t>
  </si>
  <si>
    <t>Oprášení podkladu truhlářských konstrukcí před provedením nátěru</t>
  </si>
  <si>
    <t>-37750719</t>
  </si>
  <si>
    <t>122</t>
  </si>
  <si>
    <t>783106805</t>
  </si>
  <si>
    <t>Odstranění nátěrů z truhlářských konstrukcí opálením</t>
  </si>
  <si>
    <t>542107374</t>
  </si>
  <si>
    <t>123</t>
  </si>
  <si>
    <t>783113101</t>
  </si>
  <si>
    <t>Jednonásobný napouštěcí syntetický nátěr truhlářských konstrukcí</t>
  </si>
  <si>
    <t>349347302</t>
  </si>
  <si>
    <t>124</t>
  </si>
  <si>
    <t>783114101</t>
  </si>
  <si>
    <t>Základní jednonásobný syntetický nátěr truhlářských konstrukcí</t>
  </si>
  <si>
    <t>-2106207600</t>
  </si>
  <si>
    <t>125</t>
  </si>
  <si>
    <t>783117101</t>
  </si>
  <si>
    <t>Krycí jednonásobný syntetický nátěr truhlářských konstrukcí</t>
  </si>
  <si>
    <t>-1668989138</t>
  </si>
  <si>
    <t>126</t>
  </si>
  <si>
    <t>783118211</t>
  </si>
  <si>
    <t>Lakovací dvojnásobný syntetický nátěr truhlářských konstrukcí s mezibroušením</t>
  </si>
  <si>
    <t>72270733</t>
  </si>
  <si>
    <t>127</t>
  </si>
  <si>
    <t>783122131</t>
  </si>
  <si>
    <t>Plošné (plné) tmelení truhlářských konstrukcí včetně přebroušení disperzním tmelem</t>
  </si>
  <si>
    <t>-1399287752</t>
  </si>
  <si>
    <t>128</t>
  </si>
  <si>
    <t>783301313</t>
  </si>
  <si>
    <t>Odmaštění zámečnických konstrukcí ředidlovým odmašťovačem</t>
  </si>
  <si>
    <t>-630741908</t>
  </si>
  <si>
    <t>zárubně</t>
  </si>
  <si>
    <t>0,3*5*6</t>
  </si>
  <si>
    <t>129</t>
  </si>
  <si>
    <t>783301401</t>
  </si>
  <si>
    <t>Ometení zámečnických konstrukcí</t>
  </si>
  <si>
    <t>1876939209</t>
  </si>
  <si>
    <t>130</t>
  </si>
  <si>
    <t>783314101</t>
  </si>
  <si>
    <t>Základní jednonásobný syntetický nátěr zámečnických konstrukcí</t>
  </si>
  <si>
    <t>-889298489</t>
  </si>
  <si>
    <t>131</t>
  </si>
  <si>
    <t>783315101</t>
  </si>
  <si>
    <t>Mezinátěr jednonásobný syntetický standardní zámečnických konstrukcí</t>
  </si>
  <si>
    <t>1486067787</t>
  </si>
  <si>
    <t>132</t>
  </si>
  <si>
    <t>783317101</t>
  </si>
  <si>
    <t>Krycí jednonásobný syntetický standardní nátěr zámečnických konstrukcí</t>
  </si>
  <si>
    <t>-1325261373</t>
  </si>
  <si>
    <t>133</t>
  </si>
  <si>
    <t>783352101</t>
  </si>
  <si>
    <t>Tmelení včetně přebroušení zámečnických konstrukcí polyesterovým tmelem</t>
  </si>
  <si>
    <t>-173299744</t>
  </si>
  <si>
    <t>134</t>
  </si>
  <si>
    <t>783601341</t>
  </si>
  <si>
    <t>Odrezivění litinových otopných těles před provedením nátěru</t>
  </si>
  <si>
    <t>1248094641</t>
  </si>
  <si>
    <t>0,35*13+0,35*13</t>
  </si>
  <si>
    <t>135</t>
  </si>
  <si>
    <t>783601345</t>
  </si>
  <si>
    <t>Odmaštění litinových otopných těles odmašťovačem vodou ředitelným před provedením nátěru</t>
  </si>
  <si>
    <t>1002453742</t>
  </si>
  <si>
    <t>136</t>
  </si>
  <si>
    <t>783601441</t>
  </si>
  <si>
    <t>Ometením litinových otopných těles před provedením nátěru</t>
  </si>
  <si>
    <t>-761947109</t>
  </si>
  <si>
    <t>137</t>
  </si>
  <si>
    <t>783601713</t>
  </si>
  <si>
    <t>Odmaštění vodou ředitelným odmašťovačem potrubí DN do 50 mm</t>
  </si>
  <si>
    <t>-1951729651</t>
  </si>
  <si>
    <t>topení na WC</t>
  </si>
  <si>
    <t>3,0</t>
  </si>
  <si>
    <t>přípojné potrubí</t>
  </si>
  <si>
    <t>1,0+3,0+1,0+2,0+1,0+1,0</t>
  </si>
  <si>
    <t>138</t>
  </si>
  <si>
    <t>783614141</t>
  </si>
  <si>
    <t>Základní jednonásobný syntetický nátěr litinových otopných těles</t>
  </si>
  <si>
    <t>1737104516</t>
  </si>
  <si>
    <t>139</t>
  </si>
  <si>
    <t>783614551</t>
  </si>
  <si>
    <t>Základní jednonásobný syntetický nátěr potrubí DN do 50 mm</t>
  </si>
  <si>
    <t>-1883203459</t>
  </si>
  <si>
    <t>140</t>
  </si>
  <si>
    <t>783615551</t>
  </si>
  <si>
    <t>Mezinátěr jednonásobný syntetický nátěr potrubí DN do 50 mm</t>
  </si>
  <si>
    <t>1065783627</t>
  </si>
  <si>
    <t>141</t>
  </si>
  <si>
    <t>783617147</t>
  </si>
  <si>
    <t>Krycí dvojnásobný syntetický nátěr litinových otopných těles</t>
  </si>
  <si>
    <t>-999391452</t>
  </si>
  <si>
    <t>142</t>
  </si>
  <si>
    <t>783617611</t>
  </si>
  <si>
    <t>Krycí dvojnásobný syntetický nátěr potrubí DN do 50 mm</t>
  </si>
  <si>
    <t>-1438521665</t>
  </si>
  <si>
    <t>143</t>
  </si>
  <si>
    <t>783652111</t>
  </si>
  <si>
    <t>Tmelení článkových otopných těles polyesterovým tmelem</t>
  </si>
  <si>
    <t>2118893766</t>
  </si>
  <si>
    <t>144</t>
  </si>
  <si>
    <t>783652331</t>
  </si>
  <si>
    <t>Tmelení polyesterovým tmelem potrubí DN do 50 mm</t>
  </si>
  <si>
    <t>1815479745</t>
  </si>
  <si>
    <t>784</t>
  </si>
  <si>
    <t>Dokončovací práce - malby a tapety</t>
  </si>
  <si>
    <t>145</t>
  </si>
  <si>
    <t>784111001</t>
  </si>
  <si>
    <t>Oprášení (ometení ) podkladu v místnostech v do 3,80 m</t>
  </si>
  <si>
    <t>1033370976</t>
  </si>
  <si>
    <t>146</t>
  </si>
  <si>
    <t>784111011</t>
  </si>
  <si>
    <t>Obroušení podkladu omítnutého v místnostech v do 3,80 m</t>
  </si>
  <si>
    <t>-1025750005</t>
  </si>
  <si>
    <t>147</t>
  </si>
  <si>
    <t>784121001</t>
  </si>
  <si>
    <t>Oškrabání malby v místnostech v do 3,80 m</t>
  </si>
  <si>
    <t>666950652</t>
  </si>
  <si>
    <t>148</t>
  </si>
  <si>
    <t>784121011</t>
  </si>
  <si>
    <t>Rozmývání podkladu po oškrabání malby v místnostech v do 3,80 m</t>
  </si>
  <si>
    <t>-765484233</t>
  </si>
  <si>
    <t>149</t>
  </si>
  <si>
    <t>784161001</t>
  </si>
  <si>
    <t>Tmelení spar a rohů šířky do 3 mm akrylátovým tmelem v místnostech v do 3,80 m</t>
  </si>
  <si>
    <t>1611764075</t>
  </si>
  <si>
    <t>trhliny v omítkách</t>
  </si>
  <si>
    <t>150</t>
  </si>
  <si>
    <t>784171101</t>
  </si>
  <si>
    <t>Zakrytí vnitřních podlah včetně pozdějšího odkrytí</t>
  </si>
  <si>
    <t>1311483514</t>
  </si>
  <si>
    <t>151</t>
  </si>
  <si>
    <t>58124844</t>
  </si>
  <si>
    <t>fólie pro malířské potřeby zakrývací tl 25µ 4x5m</t>
  </si>
  <si>
    <t>-1294872267</t>
  </si>
  <si>
    <t>41,51*1,05 'Přepočtené koeficientem množství</t>
  </si>
  <si>
    <t>152</t>
  </si>
  <si>
    <t>784171121</t>
  </si>
  <si>
    <t>Zakrytí vnitřních ploch konstrukcí nebo prvků v místnostech v do 3,80 m</t>
  </si>
  <si>
    <t>-1051185467</t>
  </si>
  <si>
    <t>153</t>
  </si>
  <si>
    <t>58124842</t>
  </si>
  <si>
    <t>fólie pro malířské potřeby zakrývací tl 7µ 4x5m</t>
  </si>
  <si>
    <t>-1770843247</t>
  </si>
  <si>
    <t>30*1,05 'Přepočtené koeficientem množství</t>
  </si>
  <si>
    <t>154</t>
  </si>
  <si>
    <t>784181121</t>
  </si>
  <si>
    <t>Hloubková jednonásobná bezbarvá penetrace podkladu v místnostech v do 3,80 m</t>
  </si>
  <si>
    <t>752102232</t>
  </si>
  <si>
    <t>155</t>
  </si>
  <si>
    <t>784211101</t>
  </si>
  <si>
    <t>Dvojnásobné bílé malby ze směsí za mokra výborně oděruvzdorných v místnostech v do 3,80 m</t>
  </si>
  <si>
    <t>-588032120</t>
  </si>
  <si>
    <t>Stropy</t>
  </si>
  <si>
    <t>Stěny</t>
  </si>
  <si>
    <t>(3,7*2+4,5*2)*2,83-0,9*1,97-0,65*1,97*3-0,8*1,97*2</t>
  </si>
  <si>
    <t>(1,8*2+1,25*2)*2,83-0,65*1,97</t>
  </si>
  <si>
    <t>(3,0*2+2,9*2)*2,83-0,8*1,97-1,9*1,5</t>
  </si>
  <si>
    <t>(3,0*2+4,5*2)*2,83-0,8*1,97-2,0*1,5-1,0*2,0</t>
  </si>
  <si>
    <t>(1,6*2+2,2*2)*2,83-0,65*1,97</t>
  </si>
  <si>
    <t>(0,9*2+1,4*2)*2,83-0,65*1,97</t>
  </si>
  <si>
    <t>Obklad</t>
  </si>
  <si>
    <t>-20,605</t>
  </si>
  <si>
    <t>156</t>
  </si>
  <si>
    <t>784211141</t>
  </si>
  <si>
    <t>Příplatek k cenám 2x maleb ze směsí za mokra oděruvzdorných za provádění pl do 5 m2</t>
  </si>
  <si>
    <t>-1385297376</t>
  </si>
  <si>
    <t>WC+koupelna</t>
  </si>
  <si>
    <t>1,26+3,22</t>
  </si>
  <si>
    <t>795</t>
  </si>
  <si>
    <t>Lokální vytápění</t>
  </si>
  <si>
    <t>157</t>
  </si>
  <si>
    <t>795221811</t>
  </si>
  <si>
    <t>Odpojení a odebrání přenosných sporáků na tuhá paliva hmotnosti do 100 kg</t>
  </si>
  <si>
    <t>-2001035455</t>
  </si>
  <si>
    <t>HZS</t>
  </si>
  <si>
    <t>Hodinové zúčtovací sazby</t>
  </si>
  <si>
    <t>158</t>
  </si>
  <si>
    <t>HZS1291</t>
  </si>
  <si>
    <t>Hodinová zúčtovací sazba pomocný stavební dělník</t>
  </si>
  <si>
    <t>hod</t>
  </si>
  <si>
    <t>512</t>
  </si>
  <si>
    <t>-401328073</t>
  </si>
  <si>
    <t>kompletní úklid společných prostor po dokončení stavby</t>
  </si>
  <si>
    <t>omytí zábradlí, parapetů, niky schodiště, vytření , zakrývání při malbě schodiště atd.</t>
  </si>
  <si>
    <t>159</t>
  </si>
  <si>
    <t>HZS2222</t>
  </si>
  <si>
    <t>Hodinová zúčtovací sazba topenář odborný - revize</t>
  </si>
  <si>
    <t>-124498875</t>
  </si>
  <si>
    <t>VRN</t>
  </si>
  <si>
    <t>Vedlejší rozpočtové náklady</t>
  </si>
  <si>
    <t>VRN3</t>
  </si>
  <si>
    <t>Zařízení staveniště</t>
  </si>
  <si>
    <t>160</t>
  </si>
  <si>
    <t>030001000</t>
  </si>
  <si>
    <t>den</t>
  </si>
  <si>
    <t>1024</t>
  </si>
  <si>
    <t>-563745015</t>
  </si>
  <si>
    <t>VRN7</t>
  </si>
  <si>
    <t>Provozní vlivy</t>
  </si>
  <si>
    <t>161</t>
  </si>
  <si>
    <t>070001000</t>
  </si>
  <si>
    <t>97032486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</si>
</sst>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49" t="s">
        <v>14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2"/>
      <c r="AL5" s="22"/>
      <c r="AM5" s="22"/>
      <c r="AN5" s="22"/>
      <c r="AO5" s="22"/>
      <c r="AP5" s="22"/>
      <c r="AQ5" s="22"/>
      <c r="AR5" s="20"/>
      <c r="BE5" s="246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51" t="s">
        <v>17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2"/>
      <c r="AL6" s="22"/>
      <c r="AM6" s="22"/>
      <c r="AN6" s="22"/>
      <c r="AO6" s="22"/>
      <c r="AP6" s="22"/>
      <c r="AQ6" s="22"/>
      <c r="AR6" s="20"/>
      <c r="BE6" s="24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47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47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47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47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47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47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47"/>
      <c r="BS13" s="17" t="s">
        <v>6</v>
      </c>
    </row>
    <row r="14" spans="1:74" ht="12.75">
      <c r="B14" s="21"/>
      <c r="C14" s="22"/>
      <c r="D14" s="22"/>
      <c r="E14" s="252" t="s">
        <v>28</v>
      </c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  <c r="W14" s="253"/>
      <c r="X14" s="253"/>
      <c r="Y14" s="253"/>
      <c r="Z14" s="253"/>
      <c r="AA14" s="253"/>
      <c r="AB14" s="253"/>
      <c r="AC14" s="253"/>
      <c r="AD14" s="253"/>
      <c r="AE14" s="253"/>
      <c r="AF14" s="253"/>
      <c r="AG14" s="253"/>
      <c r="AH14" s="253"/>
      <c r="AI14" s="253"/>
      <c r="AJ14" s="253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47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47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47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47"/>
      <c r="BS17" s="17" t="s">
        <v>4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47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47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47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47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47"/>
    </row>
    <row r="23" spans="1:71" s="1" customFormat="1" ht="16.5" customHeight="1">
      <c r="B23" s="21"/>
      <c r="C23" s="22"/>
      <c r="D23" s="22"/>
      <c r="E23" s="254" t="s">
        <v>1</v>
      </c>
      <c r="F23" s="254"/>
      <c r="G23" s="254"/>
      <c r="H23" s="254"/>
      <c r="I23" s="254"/>
      <c r="J23" s="254"/>
      <c r="K23" s="254"/>
      <c r="L23" s="254"/>
      <c r="M23" s="254"/>
      <c r="N23" s="254"/>
      <c r="O23" s="254"/>
      <c r="P23" s="254"/>
      <c r="Q23" s="254"/>
      <c r="R23" s="254"/>
      <c r="S23" s="254"/>
      <c r="T23" s="254"/>
      <c r="U23" s="254"/>
      <c r="V23" s="254"/>
      <c r="W23" s="254"/>
      <c r="X23" s="254"/>
      <c r="Y23" s="254"/>
      <c r="Z23" s="254"/>
      <c r="AA23" s="254"/>
      <c r="AB23" s="254"/>
      <c r="AC23" s="254"/>
      <c r="AD23" s="254"/>
      <c r="AE23" s="254"/>
      <c r="AF23" s="254"/>
      <c r="AG23" s="254"/>
      <c r="AH23" s="254"/>
      <c r="AI23" s="254"/>
      <c r="AJ23" s="254"/>
      <c r="AK23" s="254"/>
      <c r="AL23" s="254"/>
      <c r="AM23" s="254"/>
      <c r="AN23" s="254"/>
      <c r="AO23" s="22"/>
      <c r="AP23" s="22"/>
      <c r="AQ23" s="22"/>
      <c r="AR23" s="20"/>
      <c r="BE23" s="247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47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47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5">
        <f>ROUND(AG94,2)</f>
        <v>0</v>
      </c>
      <c r="AL26" s="256"/>
      <c r="AM26" s="256"/>
      <c r="AN26" s="256"/>
      <c r="AO26" s="256"/>
      <c r="AP26" s="36"/>
      <c r="AQ26" s="36"/>
      <c r="AR26" s="39"/>
      <c r="BE26" s="247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47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57" t="s">
        <v>34</v>
      </c>
      <c r="M28" s="257"/>
      <c r="N28" s="257"/>
      <c r="O28" s="257"/>
      <c r="P28" s="257"/>
      <c r="Q28" s="36"/>
      <c r="R28" s="36"/>
      <c r="S28" s="36"/>
      <c r="T28" s="36"/>
      <c r="U28" s="36"/>
      <c r="V28" s="36"/>
      <c r="W28" s="257" t="s">
        <v>35</v>
      </c>
      <c r="X28" s="257"/>
      <c r="Y28" s="257"/>
      <c r="Z28" s="257"/>
      <c r="AA28" s="257"/>
      <c r="AB28" s="257"/>
      <c r="AC28" s="257"/>
      <c r="AD28" s="257"/>
      <c r="AE28" s="257"/>
      <c r="AF28" s="36"/>
      <c r="AG28" s="36"/>
      <c r="AH28" s="36"/>
      <c r="AI28" s="36"/>
      <c r="AJ28" s="36"/>
      <c r="AK28" s="257" t="s">
        <v>36</v>
      </c>
      <c r="AL28" s="257"/>
      <c r="AM28" s="257"/>
      <c r="AN28" s="257"/>
      <c r="AO28" s="257"/>
      <c r="AP28" s="36"/>
      <c r="AQ28" s="36"/>
      <c r="AR28" s="39"/>
      <c r="BE28" s="247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60">
        <v>0.21</v>
      </c>
      <c r="M29" s="259"/>
      <c r="N29" s="259"/>
      <c r="O29" s="259"/>
      <c r="P29" s="259"/>
      <c r="Q29" s="41"/>
      <c r="R29" s="41"/>
      <c r="S29" s="41"/>
      <c r="T29" s="41"/>
      <c r="U29" s="41"/>
      <c r="V29" s="41"/>
      <c r="W29" s="258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41"/>
      <c r="AG29" s="41"/>
      <c r="AH29" s="41"/>
      <c r="AI29" s="41"/>
      <c r="AJ29" s="41"/>
      <c r="AK29" s="258">
        <f>ROUND(AV94, 2)</f>
        <v>0</v>
      </c>
      <c r="AL29" s="259"/>
      <c r="AM29" s="259"/>
      <c r="AN29" s="259"/>
      <c r="AO29" s="259"/>
      <c r="AP29" s="41"/>
      <c r="AQ29" s="41"/>
      <c r="AR29" s="42"/>
      <c r="BE29" s="248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60">
        <v>0.12</v>
      </c>
      <c r="M30" s="259"/>
      <c r="N30" s="259"/>
      <c r="O30" s="259"/>
      <c r="P30" s="259"/>
      <c r="Q30" s="41"/>
      <c r="R30" s="41"/>
      <c r="S30" s="41"/>
      <c r="T30" s="41"/>
      <c r="U30" s="41"/>
      <c r="V30" s="41"/>
      <c r="W30" s="258">
        <f>ROUND(BA94, 2)</f>
        <v>0</v>
      </c>
      <c r="X30" s="259"/>
      <c r="Y30" s="259"/>
      <c r="Z30" s="259"/>
      <c r="AA30" s="259"/>
      <c r="AB30" s="259"/>
      <c r="AC30" s="259"/>
      <c r="AD30" s="259"/>
      <c r="AE30" s="259"/>
      <c r="AF30" s="41"/>
      <c r="AG30" s="41"/>
      <c r="AH30" s="41"/>
      <c r="AI30" s="41"/>
      <c r="AJ30" s="41"/>
      <c r="AK30" s="258">
        <f>ROUND(AW94, 2)</f>
        <v>0</v>
      </c>
      <c r="AL30" s="259"/>
      <c r="AM30" s="259"/>
      <c r="AN30" s="259"/>
      <c r="AO30" s="259"/>
      <c r="AP30" s="41"/>
      <c r="AQ30" s="41"/>
      <c r="AR30" s="42"/>
      <c r="BE30" s="248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60">
        <v>0.21</v>
      </c>
      <c r="M31" s="259"/>
      <c r="N31" s="259"/>
      <c r="O31" s="259"/>
      <c r="P31" s="259"/>
      <c r="Q31" s="41"/>
      <c r="R31" s="41"/>
      <c r="S31" s="41"/>
      <c r="T31" s="41"/>
      <c r="U31" s="41"/>
      <c r="V31" s="41"/>
      <c r="W31" s="258">
        <f>ROUND(BB94, 2)</f>
        <v>0</v>
      </c>
      <c r="X31" s="259"/>
      <c r="Y31" s="259"/>
      <c r="Z31" s="259"/>
      <c r="AA31" s="259"/>
      <c r="AB31" s="259"/>
      <c r="AC31" s="259"/>
      <c r="AD31" s="259"/>
      <c r="AE31" s="259"/>
      <c r="AF31" s="41"/>
      <c r="AG31" s="41"/>
      <c r="AH31" s="41"/>
      <c r="AI31" s="41"/>
      <c r="AJ31" s="41"/>
      <c r="AK31" s="258">
        <v>0</v>
      </c>
      <c r="AL31" s="259"/>
      <c r="AM31" s="259"/>
      <c r="AN31" s="259"/>
      <c r="AO31" s="259"/>
      <c r="AP31" s="41"/>
      <c r="AQ31" s="41"/>
      <c r="AR31" s="42"/>
      <c r="BE31" s="248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60">
        <v>0.12</v>
      </c>
      <c r="M32" s="259"/>
      <c r="N32" s="259"/>
      <c r="O32" s="259"/>
      <c r="P32" s="259"/>
      <c r="Q32" s="41"/>
      <c r="R32" s="41"/>
      <c r="S32" s="41"/>
      <c r="T32" s="41"/>
      <c r="U32" s="41"/>
      <c r="V32" s="41"/>
      <c r="W32" s="258">
        <f>ROUND(BC94, 2)</f>
        <v>0</v>
      </c>
      <c r="X32" s="259"/>
      <c r="Y32" s="259"/>
      <c r="Z32" s="259"/>
      <c r="AA32" s="259"/>
      <c r="AB32" s="259"/>
      <c r="AC32" s="259"/>
      <c r="AD32" s="259"/>
      <c r="AE32" s="259"/>
      <c r="AF32" s="41"/>
      <c r="AG32" s="41"/>
      <c r="AH32" s="41"/>
      <c r="AI32" s="41"/>
      <c r="AJ32" s="41"/>
      <c r="AK32" s="258">
        <v>0</v>
      </c>
      <c r="AL32" s="259"/>
      <c r="AM32" s="259"/>
      <c r="AN32" s="259"/>
      <c r="AO32" s="259"/>
      <c r="AP32" s="41"/>
      <c r="AQ32" s="41"/>
      <c r="AR32" s="42"/>
      <c r="BE32" s="248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60">
        <v>0</v>
      </c>
      <c r="M33" s="259"/>
      <c r="N33" s="259"/>
      <c r="O33" s="259"/>
      <c r="P33" s="259"/>
      <c r="Q33" s="41"/>
      <c r="R33" s="41"/>
      <c r="S33" s="41"/>
      <c r="T33" s="41"/>
      <c r="U33" s="41"/>
      <c r="V33" s="41"/>
      <c r="W33" s="258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41"/>
      <c r="AG33" s="41"/>
      <c r="AH33" s="41"/>
      <c r="AI33" s="41"/>
      <c r="AJ33" s="41"/>
      <c r="AK33" s="258">
        <v>0</v>
      </c>
      <c r="AL33" s="259"/>
      <c r="AM33" s="259"/>
      <c r="AN33" s="259"/>
      <c r="AO33" s="259"/>
      <c r="AP33" s="41"/>
      <c r="AQ33" s="41"/>
      <c r="AR33" s="42"/>
      <c r="BE33" s="248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47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61" t="s">
        <v>45</v>
      </c>
      <c r="Y35" s="262"/>
      <c r="Z35" s="262"/>
      <c r="AA35" s="262"/>
      <c r="AB35" s="262"/>
      <c r="AC35" s="45"/>
      <c r="AD35" s="45"/>
      <c r="AE35" s="45"/>
      <c r="AF35" s="45"/>
      <c r="AG35" s="45"/>
      <c r="AH35" s="45"/>
      <c r="AI35" s="45"/>
      <c r="AJ35" s="45"/>
      <c r="AK35" s="263">
        <f>SUM(AK26:AK33)</f>
        <v>0</v>
      </c>
      <c r="AL35" s="262"/>
      <c r="AM35" s="262"/>
      <c r="AN35" s="262"/>
      <c r="AO35" s="26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2024-01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Oprava bytů MČ Praha 6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63"/>
      <c r="AL85" s="63"/>
      <c r="AM85" s="63"/>
      <c r="AN85" s="63"/>
      <c r="AO85" s="63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4. 1. 2024</v>
      </c>
      <c r="AN87" s="267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68" t="str">
        <f>IF(E17="","",E17)</f>
        <v xml:space="preserve"> </v>
      </c>
      <c r="AN89" s="269"/>
      <c r="AO89" s="269"/>
      <c r="AP89" s="269"/>
      <c r="AQ89" s="36"/>
      <c r="AR89" s="39"/>
      <c r="AS89" s="270" t="s">
        <v>53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68" t="str">
        <f>IF(E20="","",E20)</f>
        <v xml:space="preserve"> 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76" t="s">
        <v>54</v>
      </c>
      <c r="D92" s="277"/>
      <c r="E92" s="277"/>
      <c r="F92" s="277"/>
      <c r="G92" s="277"/>
      <c r="H92" s="73"/>
      <c r="I92" s="278" t="s">
        <v>55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9" t="s">
        <v>56</v>
      </c>
      <c r="AH92" s="277"/>
      <c r="AI92" s="277"/>
      <c r="AJ92" s="277"/>
      <c r="AK92" s="277"/>
      <c r="AL92" s="277"/>
      <c r="AM92" s="277"/>
      <c r="AN92" s="278" t="s">
        <v>57</v>
      </c>
      <c r="AO92" s="277"/>
      <c r="AP92" s="280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84">
        <f>ROUND(AG95,2)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5" t="s">
        <v>1</v>
      </c>
      <c r="AR94" s="86"/>
      <c r="AS94" s="87">
        <f>ROUND(AS95,2)</f>
        <v>0</v>
      </c>
      <c r="AT94" s="88">
        <f>ROUND(SUM(AV94:AW94),2)</f>
        <v>0</v>
      </c>
      <c r="AU94" s="89">
        <f>ROUND(AU95,5)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ROUND(AZ95,2)</f>
        <v>0</v>
      </c>
      <c r="BA94" s="88">
        <f>ROUND(BA95,2)</f>
        <v>0</v>
      </c>
      <c r="BB94" s="88">
        <f>ROUND(BB95,2)</f>
        <v>0</v>
      </c>
      <c r="BC94" s="88">
        <f>ROUND(BC95,2)</f>
        <v>0</v>
      </c>
      <c r="BD94" s="90">
        <f>ROUND(BD95,2)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24.75" customHeight="1">
      <c r="A95" s="93" t="s">
        <v>77</v>
      </c>
      <c r="B95" s="94"/>
      <c r="C95" s="95"/>
      <c r="D95" s="283" t="s">
        <v>78</v>
      </c>
      <c r="E95" s="283"/>
      <c r="F95" s="283"/>
      <c r="G95" s="283"/>
      <c r="H95" s="283"/>
      <c r="I95" s="96"/>
      <c r="J95" s="283" t="s">
        <v>79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1">
        <f>'01-1 - Oprava bytu Běloho...'!J30</f>
        <v>0</v>
      </c>
      <c r="AH95" s="282"/>
      <c r="AI95" s="282"/>
      <c r="AJ95" s="282"/>
      <c r="AK95" s="282"/>
      <c r="AL95" s="282"/>
      <c r="AM95" s="282"/>
      <c r="AN95" s="281">
        <f>SUM(AG95,AT95)</f>
        <v>0</v>
      </c>
      <c r="AO95" s="282"/>
      <c r="AP95" s="282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'01-1 - Oprava bytu Běloho...'!P141</f>
        <v>0</v>
      </c>
      <c r="AV95" s="100">
        <f>'01-1 - Oprava bytu Běloho...'!J33</f>
        <v>0</v>
      </c>
      <c r="AW95" s="100">
        <f>'01-1 - Oprava bytu Běloho...'!J34</f>
        <v>0</v>
      </c>
      <c r="AX95" s="100">
        <f>'01-1 - Oprava bytu Běloho...'!J35</f>
        <v>0</v>
      </c>
      <c r="AY95" s="100">
        <f>'01-1 - Oprava bytu Běloho...'!J36</f>
        <v>0</v>
      </c>
      <c r="AZ95" s="100">
        <f>'01-1 - Oprava bytu Běloho...'!F33</f>
        <v>0</v>
      </c>
      <c r="BA95" s="100">
        <f>'01-1 - Oprava bytu Běloho...'!F34</f>
        <v>0</v>
      </c>
      <c r="BB95" s="100">
        <f>'01-1 - Oprava bytu Běloho...'!F35</f>
        <v>0</v>
      </c>
      <c r="BC95" s="100">
        <f>'01-1 - Oprava bytu Běloho...'!F36</f>
        <v>0</v>
      </c>
      <c r="BD95" s="102">
        <f>'01-1 - Oprava bytu Běloho...'!F37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81</v>
      </c>
    </row>
    <row r="96" spans="1:91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9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1:57" s="2" customFormat="1" ht="6.95" customHeight="1">
      <c r="A97" s="34"/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5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algorithmName="SHA-512" hashValue="UC4R7BsaQwWeg3u0J5xG45RoHEQ87+UFU1uB2uh/7eLxfgRq+xXEAp+HQ5Ki2SGgr8pkwnthZC/iYvn4mBkmsg==" saltValue="kx52ClYWowq+PtGQGhB+lYGe23UItjy5vwxiJ3ep/XIwVdWXxgUrD2/udYokAsUXQW3/SX4xg0DH9Xpz/LNzS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-1 - Oprava bytu Běloh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90"/>
  <sheetViews>
    <sheetView showGridLines="0" tabSelected="1" workbookViewId="0">
      <selection activeCell="J7" sqref="J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82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0"/>
      <c r="AT3" s="17" t="s">
        <v>81</v>
      </c>
    </row>
    <row r="4" spans="1:46" s="1" customFormat="1" ht="24.95" customHeight="1">
      <c r="B4" s="20"/>
      <c r="D4" s="106" t="s">
        <v>83</v>
      </c>
      <c r="L4" s="20"/>
      <c r="M4" s="107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8" t="s">
        <v>16</v>
      </c>
      <c r="L6" s="20"/>
    </row>
    <row r="7" spans="1:46" s="1" customFormat="1" ht="16.5" customHeight="1">
      <c r="B7" s="20"/>
      <c r="E7" s="287" t="str">
        <f>'Rekapitulace stavby'!K6</f>
        <v>Oprava bytů MČ Praha 6</v>
      </c>
      <c r="F7" s="288"/>
      <c r="G7" s="288"/>
      <c r="H7" s="288"/>
      <c r="L7" s="20"/>
    </row>
    <row r="8" spans="1:46" s="2" customFormat="1" ht="12" customHeight="1">
      <c r="A8" s="34"/>
      <c r="B8" s="39"/>
      <c r="C8" s="34"/>
      <c r="D8" s="108" t="s">
        <v>84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89" t="s">
        <v>85</v>
      </c>
      <c r="F9" s="290"/>
      <c r="G9" s="290"/>
      <c r="H9" s="290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09" t="s">
        <v>1</v>
      </c>
      <c r="G11" s="34"/>
      <c r="H11" s="34"/>
      <c r="I11" s="108" t="s">
        <v>19</v>
      </c>
      <c r="J11" s="109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20</v>
      </c>
      <c r="E12" s="34"/>
      <c r="F12" s="109" t="s">
        <v>21</v>
      </c>
      <c r="G12" s="34"/>
      <c r="H12" s="34"/>
      <c r="I12" s="108" t="s">
        <v>22</v>
      </c>
      <c r="J12" s="110">
        <v>45464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24</v>
      </c>
      <c r="E14" s="34"/>
      <c r="F14" s="34"/>
      <c r="G14" s="34"/>
      <c r="H14" s="34"/>
      <c r="I14" s="108" t="s">
        <v>25</v>
      </c>
      <c r="J14" s="109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9" t="str">
        <f>IF('Rekapitulace stavby'!E11="","",'Rekapitulace stavby'!E11)</f>
        <v xml:space="preserve"> </v>
      </c>
      <c r="F15" s="34"/>
      <c r="G15" s="34"/>
      <c r="H15" s="34"/>
      <c r="I15" s="108" t="s">
        <v>26</v>
      </c>
      <c r="J15" s="109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27</v>
      </c>
      <c r="E17" s="34"/>
      <c r="F17" s="34"/>
      <c r="G17" s="34"/>
      <c r="H17" s="34"/>
      <c r="I17" s="108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1" t="str">
        <f>'Rekapitulace stavby'!E14</f>
        <v>Vyplň údaj</v>
      </c>
      <c r="F18" s="292"/>
      <c r="G18" s="292"/>
      <c r="H18" s="292"/>
      <c r="I18" s="108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29</v>
      </c>
      <c r="E20" s="34"/>
      <c r="F20" s="34"/>
      <c r="G20" s="34"/>
      <c r="H20" s="34"/>
      <c r="I20" s="108" t="s">
        <v>25</v>
      </c>
      <c r="J20" s="109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9" t="str">
        <f>IF('Rekapitulace stavby'!E17="","",'Rekapitulace stavby'!E17)</f>
        <v xml:space="preserve"> </v>
      </c>
      <c r="F21" s="34"/>
      <c r="G21" s="34"/>
      <c r="H21" s="34"/>
      <c r="I21" s="108" t="s">
        <v>26</v>
      </c>
      <c r="J21" s="109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30</v>
      </c>
      <c r="E23" s="34"/>
      <c r="F23" s="34"/>
      <c r="G23" s="34"/>
      <c r="H23" s="34"/>
      <c r="I23" s="108" t="s">
        <v>25</v>
      </c>
      <c r="J23" s="109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9" t="s">
        <v>86</v>
      </c>
      <c r="F24" s="34"/>
      <c r="G24" s="34"/>
      <c r="H24" s="34"/>
      <c r="I24" s="108" t="s">
        <v>26</v>
      </c>
      <c r="J24" s="109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1"/>
      <c r="B27" s="112"/>
      <c r="C27" s="111"/>
      <c r="D27" s="111"/>
      <c r="E27" s="293" t="s">
        <v>1</v>
      </c>
      <c r="F27" s="293"/>
      <c r="G27" s="293"/>
      <c r="H27" s="293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4"/>
      <c r="E29" s="114"/>
      <c r="F29" s="114"/>
      <c r="G29" s="114"/>
      <c r="H29" s="114"/>
      <c r="I29" s="114"/>
      <c r="J29" s="114"/>
      <c r="K29" s="11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5" t="s">
        <v>33</v>
      </c>
      <c r="E30" s="34"/>
      <c r="F30" s="34"/>
      <c r="G30" s="34"/>
      <c r="H30" s="34"/>
      <c r="I30" s="34"/>
      <c r="J30" s="116">
        <f>ROUND(J141,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4"/>
      <c r="E31" s="114"/>
      <c r="F31" s="114"/>
      <c r="G31" s="114"/>
      <c r="H31" s="114"/>
      <c r="I31" s="114"/>
      <c r="J31" s="114"/>
      <c r="K31" s="11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7" t="s">
        <v>35</v>
      </c>
      <c r="G32" s="34"/>
      <c r="H32" s="34"/>
      <c r="I32" s="117" t="s">
        <v>34</v>
      </c>
      <c r="J32" s="11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8" t="s">
        <v>37</v>
      </c>
      <c r="E33" s="108" t="s">
        <v>38</v>
      </c>
      <c r="F33" s="119">
        <f>ROUND((SUM(BE141:BE489)),  2)</f>
        <v>0</v>
      </c>
      <c r="G33" s="34"/>
      <c r="H33" s="34"/>
      <c r="I33" s="120">
        <v>0.21</v>
      </c>
      <c r="J33" s="119">
        <f>ROUND(((SUM(BE141:BE489))*I33),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8" t="s">
        <v>39</v>
      </c>
      <c r="F34" s="119">
        <f>ROUND((SUM(BF141:BF489)),  2)</f>
        <v>0</v>
      </c>
      <c r="G34" s="34"/>
      <c r="H34" s="34"/>
      <c r="I34" s="120">
        <v>0.12</v>
      </c>
      <c r="J34" s="119">
        <f>ROUND(((SUM(BF141:BF489))*I34),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8" t="s">
        <v>40</v>
      </c>
      <c r="F35" s="119">
        <f>ROUND((SUM(BG141:BG489)),  2)</f>
        <v>0</v>
      </c>
      <c r="G35" s="34"/>
      <c r="H35" s="34"/>
      <c r="I35" s="120">
        <v>0.21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8" t="s">
        <v>41</v>
      </c>
      <c r="F36" s="119">
        <f>ROUND((SUM(BH141:BH489)),  2)</f>
        <v>0</v>
      </c>
      <c r="G36" s="34"/>
      <c r="H36" s="34"/>
      <c r="I36" s="120">
        <v>0.12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8" t="s">
        <v>42</v>
      </c>
      <c r="F37" s="119">
        <f>ROUND((SUM(BI141:BI489)),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1"/>
      <c r="D39" s="122" t="s">
        <v>43</v>
      </c>
      <c r="E39" s="123"/>
      <c r="F39" s="123"/>
      <c r="G39" s="124" t="s">
        <v>44</v>
      </c>
      <c r="H39" s="125" t="s">
        <v>45</v>
      </c>
      <c r="I39" s="123"/>
      <c r="J39" s="126">
        <f>SUM(J30:J37)</f>
        <v>0</v>
      </c>
      <c r="K39" s="127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28" t="s">
        <v>46</v>
      </c>
      <c r="E50" s="129"/>
      <c r="F50" s="129"/>
      <c r="G50" s="128" t="s">
        <v>47</v>
      </c>
      <c r="H50" s="129"/>
      <c r="I50" s="129"/>
      <c r="J50" s="129"/>
      <c r="K50" s="129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30" t="s">
        <v>48</v>
      </c>
      <c r="E61" s="131"/>
      <c r="F61" s="132" t="s">
        <v>49</v>
      </c>
      <c r="G61" s="130" t="s">
        <v>48</v>
      </c>
      <c r="H61" s="131"/>
      <c r="I61" s="131"/>
      <c r="J61" s="133" t="s">
        <v>49</v>
      </c>
      <c r="K61" s="131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28" t="s">
        <v>50</v>
      </c>
      <c r="E65" s="134"/>
      <c r="F65" s="134"/>
      <c r="G65" s="128" t="s">
        <v>51</v>
      </c>
      <c r="H65" s="134"/>
      <c r="I65" s="134"/>
      <c r="J65" s="134"/>
      <c r="K65" s="134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30" t="s">
        <v>48</v>
      </c>
      <c r="E76" s="131"/>
      <c r="F76" s="132" t="s">
        <v>49</v>
      </c>
      <c r="G76" s="130" t="s">
        <v>48</v>
      </c>
      <c r="H76" s="131"/>
      <c r="I76" s="131"/>
      <c r="J76" s="133" t="s">
        <v>49</v>
      </c>
      <c r="K76" s="131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294" t="str">
        <f>E7</f>
        <v>Oprava bytů MČ Praha 6</v>
      </c>
      <c r="F85" s="295"/>
      <c r="G85" s="295"/>
      <c r="H85" s="295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84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65" t="str">
        <f>E9</f>
        <v>01-1 - Oprava bytu Bělohorská 1421/92, byt č. 10, 4.patro</v>
      </c>
      <c r="F87" s="296"/>
      <c r="G87" s="296"/>
      <c r="H87" s="296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29" t="s">
        <v>22</v>
      </c>
      <c r="J89" s="66">
        <f>IF(J12="","",J12)</f>
        <v>45464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29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29" t="s">
        <v>30</v>
      </c>
      <c r="J92" s="32" t="str">
        <f>E24</f>
        <v>Simona Králová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39" t="s">
        <v>88</v>
      </c>
      <c r="D94" s="140"/>
      <c r="E94" s="140"/>
      <c r="F94" s="140"/>
      <c r="G94" s="140"/>
      <c r="H94" s="140"/>
      <c r="I94" s="140"/>
      <c r="J94" s="141" t="s">
        <v>89</v>
      </c>
      <c r="K94" s="140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2" t="s">
        <v>90</v>
      </c>
      <c r="D96" s="36"/>
      <c r="E96" s="36"/>
      <c r="F96" s="36"/>
      <c r="G96" s="36"/>
      <c r="H96" s="36"/>
      <c r="I96" s="36"/>
      <c r="J96" s="84">
        <f>J141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91</v>
      </c>
    </row>
    <row r="97" spans="2:12" s="9" customFormat="1" ht="24.95" customHeight="1">
      <c r="B97" s="143"/>
      <c r="C97" s="144"/>
      <c r="D97" s="145" t="s">
        <v>92</v>
      </c>
      <c r="E97" s="146"/>
      <c r="F97" s="146"/>
      <c r="G97" s="146"/>
      <c r="H97" s="146"/>
      <c r="I97" s="146"/>
      <c r="J97" s="147">
        <f>J142</f>
        <v>0</v>
      </c>
      <c r="K97" s="144"/>
      <c r="L97" s="148"/>
    </row>
    <row r="98" spans="2:12" s="10" customFormat="1" ht="19.899999999999999" customHeight="1">
      <c r="B98" s="149"/>
      <c r="C98" s="150"/>
      <c r="D98" s="151" t="s">
        <v>93</v>
      </c>
      <c r="E98" s="152"/>
      <c r="F98" s="152"/>
      <c r="G98" s="152"/>
      <c r="H98" s="152"/>
      <c r="I98" s="152"/>
      <c r="J98" s="153">
        <f>J143</f>
        <v>0</v>
      </c>
      <c r="K98" s="150"/>
      <c r="L98" s="154"/>
    </row>
    <row r="99" spans="2:12" s="10" customFormat="1" ht="19.899999999999999" customHeight="1">
      <c r="B99" s="149"/>
      <c r="C99" s="150"/>
      <c r="D99" s="151" t="s">
        <v>94</v>
      </c>
      <c r="E99" s="152"/>
      <c r="F99" s="152"/>
      <c r="G99" s="152"/>
      <c r="H99" s="152"/>
      <c r="I99" s="152"/>
      <c r="J99" s="153">
        <f>J158</f>
        <v>0</v>
      </c>
      <c r="K99" s="150"/>
      <c r="L99" s="154"/>
    </row>
    <row r="100" spans="2:12" s="10" customFormat="1" ht="19.899999999999999" customHeight="1">
      <c r="B100" s="149"/>
      <c r="C100" s="150"/>
      <c r="D100" s="151" t="s">
        <v>95</v>
      </c>
      <c r="E100" s="152"/>
      <c r="F100" s="152"/>
      <c r="G100" s="152"/>
      <c r="H100" s="152"/>
      <c r="I100" s="152"/>
      <c r="J100" s="153">
        <f>J170</f>
        <v>0</v>
      </c>
      <c r="K100" s="150"/>
      <c r="L100" s="154"/>
    </row>
    <row r="101" spans="2:12" s="10" customFormat="1" ht="19.899999999999999" customHeight="1">
      <c r="B101" s="149"/>
      <c r="C101" s="150"/>
      <c r="D101" s="151" t="s">
        <v>96</v>
      </c>
      <c r="E101" s="152"/>
      <c r="F101" s="152"/>
      <c r="G101" s="152"/>
      <c r="H101" s="152"/>
      <c r="I101" s="152"/>
      <c r="J101" s="153">
        <f>J177</f>
        <v>0</v>
      </c>
      <c r="K101" s="150"/>
      <c r="L101" s="154"/>
    </row>
    <row r="102" spans="2:12" s="9" customFormat="1" ht="24.95" customHeight="1">
      <c r="B102" s="143"/>
      <c r="C102" s="144"/>
      <c r="D102" s="145" t="s">
        <v>97</v>
      </c>
      <c r="E102" s="146"/>
      <c r="F102" s="146"/>
      <c r="G102" s="146"/>
      <c r="H102" s="146"/>
      <c r="I102" s="146"/>
      <c r="J102" s="147">
        <f>J180</f>
        <v>0</v>
      </c>
      <c r="K102" s="144"/>
      <c r="L102" s="148"/>
    </row>
    <row r="103" spans="2:12" s="10" customFormat="1" ht="19.899999999999999" customHeight="1">
      <c r="B103" s="149"/>
      <c r="C103" s="150"/>
      <c r="D103" s="151" t="s">
        <v>98</v>
      </c>
      <c r="E103" s="152"/>
      <c r="F103" s="152"/>
      <c r="G103" s="152"/>
      <c r="H103" s="152"/>
      <c r="I103" s="152"/>
      <c r="J103" s="153">
        <f>J181</f>
        <v>0</v>
      </c>
      <c r="K103" s="150"/>
      <c r="L103" s="154"/>
    </row>
    <row r="104" spans="2:12" s="10" customFormat="1" ht="19.899999999999999" customHeight="1">
      <c r="B104" s="149"/>
      <c r="C104" s="150"/>
      <c r="D104" s="151" t="s">
        <v>99</v>
      </c>
      <c r="E104" s="152"/>
      <c r="F104" s="152"/>
      <c r="G104" s="152"/>
      <c r="H104" s="152"/>
      <c r="I104" s="152"/>
      <c r="J104" s="153">
        <f>J184</f>
        <v>0</v>
      </c>
      <c r="K104" s="150"/>
      <c r="L104" s="154"/>
    </row>
    <row r="105" spans="2:12" s="10" customFormat="1" ht="19.899999999999999" customHeight="1">
      <c r="B105" s="149"/>
      <c r="C105" s="150"/>
      <c r="D105" s="151" t="s">
        <v>100</v>
      </c>
      <c r="E105" s="152"/>
      <c r="F105" s="152"/>
      <c r="G105" s="152"/>
      <c r="H105" s="152"/>
      <c r="I105" s="152"/>
      <c r="J105" s="153">
        <f>J190</f>
        <v>0</v>
      </c>
      <c r="K105" s="150"/>
      <c r="L105" s="154"/>
    </row>
    <row r="106" spans="2:12" s="10" customFormat="1" ht="19.899999999999999" customHeight="1">
      <c r="B106" s="149"/>
      <c r="C106" s="150"/>
      <c r="D106" s="151" t="s">
        <v>101</v>
      </c>
      <c r="E106" s="152"/>
      <c r="F106" s="152"/>
      <c r="G106" s="152"/>
      <c r="H106" s="152"/>
      <c r="I106" s="152"/>
      <c r="J106" s="153">
        <f>J221</f>
        <v>0</v>
      </c>
      <c r="K106" s="150"/>
      <c r="L106" s="154"/>
    </row>
    <row r="107" spans="2:12" s="10" customFormat="1" ht="19.899999999999999" customHeight="1">
      <c r="B107" s="149"/>
      <c r="C107" s="150"/>
      <c r="D107" s="151" t="s">
        <v>102</v>
      </c>
      <c r="E107" s="152"/>
      <c r="F107" s="152"/>
      <c r="G107" s="152"/>
      <c r="H107" s="152"/>
      <c r="I107" s="152"/>
      <c r="J107" s="153">
        <f>J244</f>
        <v>0</v>
      </c>
      <c r="K107" s="150"/>
      <c r="L107" s="154"/>
    </row>
    <row r="108" spans="2:12" s="10" customFormat="1" ht="19.899999999999999" customHeight="1">
      <c r="B108" s="149"/>
      <c r="C108" s="150"/>
      <c r="D108" s="151" t="s">
        <v>103</v>
      </c>
      <c r="E108" s="152"/>
      <c r="F108" s="152"/>
      <c r="G108" s="152"/>
      <c r="H108" s="152"/>
      <c r="I108" s="152"/>
      <c r="J108" s="153">
        <f>J246</f>
        <v>0</v>
      </c>
      <c r="K108" s="150"/>
      <c r="L108" s="154"/>
    </row>
    <row r="109" spans="2:12" s="10" customFormat="1" ht="19.899999999999999" customHeight="1">
      <c r="B109" s="149"/>
      <c r="C109" s="150"/>
      <c r="D109" s="151" t="s">
        <v>104</v>
      </c>
      <c r="E109" s="152"/>
      <c r="F109" s="152"/>
      <c r="G109" s="152"/>
      <c r="H109" s="152"/>
      <c r="I109" s="152"/>
      <c r="J109" s="153">
        <f>J254</f>
        <v>0</v>
      </c>
      <c r="K109" s="150"/>
      <c r="L109" s="154"/>
    </row>
    <row r="110" spans="2:12" s="10" customFormat="1" ht="19.899999999999999" customHeight="1">
      <c r="B110" s="149"/>
      <c r="C110" s="150"/>
      <c r="D110" s="151" t="s">
        <v>105</v>
      </c>
      <c r="E110" s="152"/>
      <c r="F110" s="152"/>
      <c r="G110" s="152"/>
      <c r="H110" s="152"/>
      <c r="I110" s="152"/>
      <c r="J110" s="153">
        <f>J282</f>
        <v>0</v>
      </c>
      <c r="K110" s="150"/>
      <c r="L110" s="154"/>
    </row>
    <row r="111" spans="2:12" s="10" customFormat="1" ht="19.899999999999999" customHeight="1">
      <c r="B111" s="149"/>
      <c r="C111" s="150"/>
      <c r="D111" s="151" t="s">
        <v>106</v>
      </c>
      <c r="E111" s="152"/>
      <c r="F111" s="152"/>
      <c r="G111" s="152"/>
      <c r="H111" s="152"/>
      <c r="I111" s="152"/>
      <c r="J111" s="153">
        <f>J286</f>
        <v>0</v>
      </c>
      <c r="K111" s="150"/>
      <c r="L111" s="154"/>
    </row>
    <row r="112" spans="2:12" s="10" customFormat="1" ht="19.899999999999999" customHeight="1">
      <c r="B112" s="149"/>
      <c r="C112" s="150"/>
      <c r="D112" s="151" t="s">
        <v>107</v>
      </c>
      <c r="E112" s="152"/>
      <c r="F112" s="152"/>
      <c r="G112" s="152"/>
      <c r="H112" s="152"/>
      <c r="I112" s="152"/>
      <c r="J112" s="153">
        <f>J303</f>
        <v>0</v>
      </c>
      <c r="K112" s="150"/>
      <c r="L112" s="154"/>
    </row>
    <row r="113" spans="1:31" s="10" customFormat="1" ht="19.899999999999999" customHeight="1">
      <c r="B113" s="149"/>
      <c r="C113" s="150"/>
      <c r="D113" s="151" t="s">
        <v>108</v>
      </c>
      <c r="E113" s="152"/>
      <c r="F113" s="152"/>
      <c r="G113" s="152"/>
      <c r="H113" s="152"/>
      <c r="I113" s="152"/>
      <c r="J113" s="153">
        <f>J337</f>
        <v>0</v>
      </c>
      <c r="K113" s="150"/>
      <c r="L113" s="154"/>
    </row>
    <row r="114" spans="1:31" s="10" customFormat="1" ht="19.899999999999999" customHeight="1">
      <c r="B114" s="149"/>
      <c r="C114" s="150"/>
      <c r="D114" s="151" t="s">
        <v>109</v>
      </c>
      <c r="E114" s="152"/>
      <c r="F114" s="152"/>
      <c r="G114" s="152"/>
      <c r="H114" s="152"/>
      <c r="I114" s="152"/>
      <c r="J114" s="153">
        <f>J367</f>
        <v>0</v>
      </c>
      <c r="K114" s="150"/>
      <c r="L114" s="154"/>
    </row>
    <row r="115" spans="1:31" s="10" customFormat="1" ht="19.899999999999999" customHeight="1">
      <c r="B115" s="149"/>
      <c r="C115" s="150"/>
      <c r="D115" s="151" t="s">
        <v>110</v>
      </c>
      <c r="E115" s="152"/>
      <c r="F115" s="152"/>
      <c r="G115" s="152"/>
      <c r="H115" s="152"/>
      <c r="I115" s="152"/>
      <c r="J115" s="153">
        <f>J385</f>
        <v>0</v>
      </c>
      <c r="K115" s="150"/>
      <c r="L115" s="154"/>
    </row>
    <row r="116" spans="1:31" s="10" customFormat="1" ht="19.899999999999999" customHeight="1">
      <c r="B116" s="149"/>
      <c r="C116" s="150"/>
      <c r="D116" s="151" t="s">
        <v>111</v>
      </c>
      <c r="E116" s="152"/>
      <c r="F116" s="152"/>
      <c r="G116" s="152"/>
      <c r="H116" s="152"/>
      <c r="I116" s="152"/>
      <c r="J116" s="153">
        <f>J431</f>
        <v>0</v>
      </c>
      <c r="K116" s="150"/>
      <c r="L116" s="154"/>
    </row>
    <row r="117" spans="1:31" s="10" customFormat="1" ht="19.899999999999999" customHeight="1">
      <c r="B117" s="149"/>
      <c r="C117" s="150"/>
      <c r="D117" s="151" t="s">
        <v>112</v>
      </c>
      <c r="E117" s="152"/>
      <c r="F117" s="152"/>
      <c r="G117" s="152"/>
      <c r="H117" s="152"/>
      <c r="I117" s="152"/>
      <c r="J117" s="153">
        <f>J477</f>
        <v>0</v>
      </c>
      <c r="K117" s="150"/>
      <c r="L117" s="154"/>
    </row>
    <row r="118" spans="1:31" s="9" customFormat="1" ht="24.95" customHeight="1">
      <c r="B118" s="143"/>
      <c r="C118" s="144"/>
      <c r="D118" s="145" t="s">
        <v>113</v>
      </c>
      <c r="E118" s="146"/>
      <c r="F118" s="146"/>
      <c r="G118" s="146"/>
      <c r="H118" s="146"/>
      <c r="I118" s="146"/>
      <c r="J118" s="147">
        <f>J479</f>
        <v>0</v>
      </c>
      <c r="K118" s="144"/>
      <c r="L118" s="148"/>
    </row>
    <row r="119" spans="1:31" s="9" customFormat="1" ht="24.95" customHeight="1">
      <c r="B119" s="143"/>
      <c r="C119" s="144"/>
      <c r="D119" s="145" t="s">
        <v>114</v>
      </c>
      <c r="E119" s="146"/>
      <c r="F119" s="146"/>
      <c r="G119" s="146"/>
      <c r="H119" s="146"/>
      <c r="I119" s="146"/>
      <c r="J119" s="147">
        <f>J485</f>
        <v>0</v>
      </c>
      <c r="K119" s="144"/>
      <c r="L119" s="148"/>
    </row>
    <row r="120" spans="1:31" s="10" customFormat="1" ht="19.899999999999999" customHeight="1">
      <c r="B120" s="149"/>
      <c r="C120" s="150"/>
      <c r="D120" s="151" t="s">
        <v>115</v>
      </c>
      <c r="E120" s="152"/>
      <c r="F120" s="152"/>
      <c r="G120" s="152"/>
      <c r="H120" s="152"/>
      <c r="I120" s="152"/>
      <c r="J120" s="153">
        <f>J486</f>
        <v>0</v>
      </c>
      <c r="K120" s="150"/>
      <c r="L120" s="154"/>
    </row>
    <row r="121" spans="1:31" s="10" customFormat="1" ht="19.899999999999999" customHeight="1">
      <c r="B121" s="149"/>
      <c r="C121" s="150"/>
      <c r="D121" s="151" t="s">
        <v>116</v>
      </c>
      <c r="E121" s="152"/>
      <c r="F121" s="152"/>
      <c r="G121" s="152"/>
      <c r="H121" s="152"/>
      <c r="I121" s="152"/>
      <c r="J121" s="153">
        <f>J488</f>
        <v>0</v>
      </c>
      <c r="K121" s="150"/>
      <c r="L121" s="154"/>
    </row>
    <row r="122" spans="1:31" s="2" customFormat="1" ht="21.7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7" spans="1:31" s="2" customFormat="1" ht="6.95" customHeight="1">
      <c r="A127" s="34"/>
      <c r="B127" s="56"/>
      <c r="C127" s="57"/>
      <c r="D127" s="57"/>
      <c r="E127" s="57"/>
      <c r="F127" s="57"/>
      <c r="G127" s="57"/>
      <c r="H127" s="57"/>
      <c r="I127" s="57"/>
      <c r="J127" s="57"/>
      <c r="K127" s="57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4.95" customHeight="1">
      <c r="A128" s="34"/>
      <c r="B128" s="35"/>
      <c r="C128" s="23" t="s">
        <v>117</v>
      </c>
      <c r="D128" s="36"/>
      <c r="E128" s="36"/>
      <c r="F128" s="36"/>
      <c r="G128" s="36"/>
      <c r="H128" s="36"/>
      <c r="I128" s="36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6.95" customHeight="1">
      <c r="A129" s="34"/>
      <c r="B129" s="35"/>
      <c r="C129" s="36"/>
      <c r="D129" s="36"/>
      <c r="E129" s="36"/>
      <c r="F129" s="36"/>
      <c r="G129" s="36"/>
      <c r="H129" s="36"/>
      <c r="I129" s="36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2" customHeight="1">
      <c r="A130" s="34"/>
      <c r="B130" s="35"/>
      <c r="C130" s="29" t="s">
        <v>16</v>
      </c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16.5" customHeight="1">
      <c r="A131" s="34"/>
      <c r="B131" s="35"/>
      <c r="C131" s="36"/>
      <c r="D131" s="36"/>
      <c r="E131" s="294" t="str">
        <f>E7</f>
        <v>Oprava bytů MČ Praha 6</v>
      </c>
      <c r="F131" s="295"/>
      <c r="G131" s="295"/>
      <c r="H131" s="295"/>
      <c r="I131" s="36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84</v>
      </c>
      <c r="D132" s="36"/>
      <c r="E132" s="36"/>
      <c r="F132" s="36"/>
      <c r="G132" s="36"/>
      <c r="H132" s="36"/>
      <c r="I132" s="36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16.5" customHeight="1">
      <c r="A133" s="34"/>
      <c r="B133" s="35"/>
      <c r="C133" s="36"/>
      <c r="D133" s="36"/>
      <c r="E133" s="265" t="str">
        <f>E9</f>
        <v>01-1 - Oprava bytu Bělohorská 1421/92, byt č. 10, 4.patro</v>
      </c>
      <c r="F133" s="296"/>
      <c r="G133" s="296"/>
      <c r="H133" s="296"/>
      <c r="I133" s="36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6.95" customHeight="1">
      <c r="A134" s="34"/>
      <c r="B134" s="35"/>
      <c r="C134" s="36"/>
      <c r="D134" s="36"/>
      <c r="E134" s="36"/>
      <c r="F134" s="36"/>
      <c r="G134" s="36"/>
      <c r="H134" s="36"/>
      <c r="I134" s="36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2" customHeight="1">
      <c r="A135" s="34"/>
      <c r="B135" s="35"/>
      <c r="C135" s="29" t="s">
        <v>20</v>
      </c>
      <c r="D135" s="36"/>
      <c r="E135" s="36"/>
      <c r="F135" s="27" t="str">
        <f>F12</f>
        <v xml:space="preserve"> </v>
      </c>
      <c r="G135" s="36"/>
      <c r="H135" s="36"/>
      <c r="I135" s="29" t="s">
        <v>22</v>
      </c>
      <c r="J135" s="66">
        <f>IF(J12="","",J12)</f>
        <v>45464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36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2" customFormat="1" ht="15.2" customHeight="1">
      <c r="A137" s="34"/>
      <c r="B137" s="35"/>
      <c r="C137" s="29" t="s">
        <v>24</v>
      </c>
      <c r="D137" s="36"/>
      <c r="E137" s="36"/>
      <c r="F137" s="27" t="str">
        <f>E15</f>
        <v xml:space="preserve"> </v>
      </c>
      <c r="G137" s="36"/>
      <c r="H137" s="36"/>
      <c r="I137" s="29" t="s">
        <v>29</v>
      </c>
      <c r="J137" s="32" t="str">
        <f>E21</f>
        <v xml:space="preserve"> 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5" s="2" customFormat="1" ht="15.2" customHeight="1">
      <c r="A138" s="34"/>
      <c r="B138" s="35"/>
      <c r="C138" s="29" t="s">
        <v>27</v>
      </c>
      <c r="D138" s="36"/>
      <c r="E138" s="36"/>
      <c r="F138" s="27" t="str">
        <f>IF(E18="","",E18)</f>
        <v>Vyplň údaj</v>
      </c>
      <c r="G138" s="36"/>
      <c r="H138" s="36"/>
      <c r="I138" s="29" t="s">
        <v>30</v>
      </c>
      <c r="J138" s="32" t="str">
        <f>E24</f>
        <v>Simona Králová</v>
      </c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5" s="2" customFormat="1" ht="10.35" customHeight="1">
      <c r="A139" s="34"/>
      <c r="B139" s="35"/>
      <c r="C139" s="36"/>
      <c r="D139" s="36"/>
      <c r="E139" s="36"/>
      <c r="F139" s="36"/>
      <c r="G139" s="36"/>
      <c r="H139" s="36"/>
      <c r="I139" s="36"/>
      <c r="J139" s="36"/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5" s="11" customFormat="1" ht="29.25" customHeight="1">
      <c r="A140" s="155"/>
      <c r="B140" s="156"/>
      <c r="C140" s="157" t="s">
        <v>118</v>
      </c>
      <c r="D140" s="158" t="s">
        <v>58</v>
      </c>
      <c r="E140" s="158" t="s">
        <v>54</v>
      </c>
      <c r="F140" s="158" t="s">
        <v>55</v>
      </c>
      <c r="G140" s="158" t="s">
        <v>119</v>
      </c>
      <c r="H140" s="158" t="s">
        <v>120</v>
      </c>
      <c r="I140" s="158" t="s">
        <v>121</v>
      </c>
      <c r="J140" s="159" t="s">
        <v>89</v>
      </c>
      <c r="K140" s="160" t="s">
        <v>122</v>
      </c>
      <c r="L140" s="161"/>
      <c r="M140" s="75" t="s">
        <v>1</v>
      </c>
      <c r="N140" s="76" t="s">
        <v>37</v>
      </c>
      <c r="O140" s="76" t="s">
        <v>123</v>
      </c>
      <c r="P140" s="76" t="s">
        <v>124</v>
      </c>
      <c r="Q140" s="76" t="s">
        <v>125</v>
      </c>
      <c r="R140" s="76" t="s">
        <v>126</v>
      </c>
      <c r="S140" s="76" t="s">
        <v>127</v>
      </c>
      <c r="T140" s="77" t="s">
        <v>128</v>
      </c>
      <c r="U140" s="155"/>
      <c r="V140" s="155"/>
      <c r="W140" s="155"/>
      <c r="X140" s="155"/>
      <c r="Y140" s="155"/>
      <c r="Z140" s="155"/>
      <c r="AA140" s="155"/>
      <c r="AB140" s="155"/>
      <c r="AC140" s="155"/>
      <c r="AD140" s="155"/>
      <c r="AE140" s="155"/>
    </row>
    <row r="141" spans="1:65" s="2" customFormat="1" ht="22.9" customHeight="1">
      <c r="A141" s="34"/>
      <c r="B141" s="35"/>
      <c r="C141" s="82" t="s">
        <v>129</v>
      </c>
      <c r="D141" s="36"/>
      <c r="E141" s="36"/>
      <c r="F141" s="36"/>
      <c r="G141" s="36"/>
      <c r="H141" s="36"/>
      <c r="I141" s="36"/>
      <c r="J141" s="162">
        <f>BK141</f>
        <v>0</v>
      </c>
      <c r="K141" s="36"/>
      <c r="L141" s="39"/>
      <c r="M141" s="78"/>
      <c r="N141" s="163"/>
      <c r="O141" s="79"/>
      <c r="P141" s="164">
        <f>P142+P180+P479+P485</f>
        <v>0</v>
      </c>
      <c r="Q141" s="79"/>
      <c r="R141" s="164">
        <f>R142+R180+R479+R485</f>
        <v>0.92520742101999998</v>
      </c>
      <c r="S141" s="79"/>
      <c r="T141" s="165">
        <f>T142+T180+T479+T485</f>
        <v>1.7695987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72</v>
      </c>
      <c r="AU141" s="17" t="s">
        <v>91</v>
      </c>
      <c r="BK141" s="166">
        <f>BK142+BK180+BK479+BK485</f>
        <v>0</v>
      </c>
    </row>
    <row r="142" spans="1:65" s="12" customFormat="1" ht="25.9" customHeight="1">
      <c r="B142" s="167"/>
      <c r="C142" s="168"/>
      <c r="D142" s="169" t="s">
        <v>72</v>
      </c>
      <c r="E142" s="170" t="s">
        <v>130</v>
      </c>
      <c r="F142" s="170" t="s">
        <v>131</v>
      </c>
      <c r="G142" s="168"/>
      <c r="H142" s="168"/>
      <c r="I142" s="171"/>
      <c r="J142" s="172">
        <f>BK142</f>
        <v>0</v>
      </c>
      <c r="K142" s="168"/>
      <c r="L142" s="173"/>
      <c r="M142" s="174"/>
      <c r="N142" s="175"/>
      <c r="O142" s="175"/>
      <c r="P142" s="176">
        <f>P143+P158+P170+P177</f>
        <v>0</v>
      </c>
      <c r="Q142" s="175"/>
      <c r="R142" s="176">
        <f>R143+R158+R170+R177</f>
        <v>0.25926254999999998</v>
      </c>
      <c r="S142" s="175"/>
      <c r="T142" s="177">
        <f>T143+T158+T170+T177</f>
        <v>0.22999999999999998</v>
      </c>
      <c r="AR142" s="178" t="s">
        <v>81</v>
      </c>
      <c r="AT142" s="179" t="s">
        <v>72</v>
      </c>
      <c r="AU142" s="179" t="s">
        <v>73</v>
      </c>
      <c r="AY142" s="178" t="s">
        <v>132</v>
      </c>
      <c r="BK142" s="180">
        <f>BK143+BK158+BK170+BK177</f>
        <v>0</v>
      </c>
    </row>
    <row r="143" spans="1:65" s="12" customFormat="1" ht="22.9" customHeight="1">
      <c r="B143" s="167"/>
      <c r="C143" s="168"/>
      <c r="D143" s="169" t="s">
        <v>72</v>
      </c>
      <c r="E143" s="181" t="s">
        <v>133</v>
      </c>
      <c r="F143" s="181" t="s">
        <v>134</v>
      </c>
      <c r="G143" s="168"/>
      <c r="H143" s="168"/>
      <c r="I143" s="171"/>
      <c r="J143" s="182">
        <f>BK143</f>
        <v>0</v>
      </c>
      <c r="K143" s="168"/>
      <c r="L143" s="173"/>
      <c r="M143" s="174"/>
      <c r="N143" s="175"/>
      <c r="O143" s="175"/>
      <c r="P143" s="176">
        <f>SUM(P144:P157)</f>
        <v>0</v>
      </c>
      <c r="Q143" s="175"/>
      <c r="R143" s="176">
        <f>SUM(R144:R157)</f>
        <v>0.25241339999999995</v>
      </c>
      <c r="S143" s="175"/>
      <c r="T143" s="177">
        <f>SUM(T144:T157)</f>
        <v>0</v>
      </c>
      <c r="AR143" s="178" t="s">
        <v>81</v>
      </c>
      <c r="AT143" s="179" t="s">
        <v>72</v>
      </c>
      <c r="AU143" s="179" t="s">
        <v>81</v>
      </c>
      <c r="AY143" s="178" t="s">
        <v>132</v>
      </c>
      <c r="BK143" s="180">
        <f>SUM(BK144:BK157)</f>
        <v>0</v>
      </c>
    </row>
    <row r="144" spans="1:65" s="2" customFormat="1" ht="16.5" customHeight="1">
      <c r="A144" s="34"/>
      <c r="B144" s="35"/>
      <c r="C144" s="183" t="s">
        <v>81</v>
      </c>
      <c r="D144" s="183" t="s">
        <v>135</v>
      </c>
      <c r="E144" s="184" t="s">
        <v>136</v>
      </c>
      <c r="F144" s="185" t="s">
        <v>137</v>
      </c>
      <c r="G144" s="186" t="s">
        <v>138</v>
      </c>
      <c r="H144" s="187">
        <v>1</v>
      </c>
      <c r="I144" s="188"/>
      <c r="J144" s="189">
        <f>ROUND(I144*H144,2)</f>
        <v>0</v>
      </c>
      <c r="K144" s="190"/>
      <c r="L144" s="39"/>
      <c r="M144" s="191" t="s">
        <v>1</v>
      </c>
      <c r="N144" s="192" t="s">
        <v>39</v>
      </c>
      <c r="O144" s="71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5" t="s">
        <v>139</v>
      </c>
      <c r="AT144" s="195" t="s">
        <v>135</v>
      </c>
      <c r="AU144" s="195" t="s">
        <v>140</v>
      </c>
      <c r="AY144" s="17" t="s">
        <v>132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7" t="s">
        <v>140</v>
      </c>
      <c r="BK144" s="196">
        <f>ROUND(I144*H144,2)</f>
        <v>0</v>
      </c>
      <c r="BL144" s="17" t="s">
        <v>139</v>
      </c>
      <c r="BM144" s="195" t="s">
        <v>141</v>
      </c>
    </row>
    <row r="145" spans="1:65" s="2" customFormat="1" ht="24.2" customHeight="1">
      <c r="A145" s="34"/>
      <c r="B145" s="35"/>
      <c r="C145" s="183" t="s">
        <v>140</v>
      </c>
      <c r="D145" s="183" t="s">
        <v>135</v>
      </c>
      <c r="E145" s="184" t="s">
        <v>142</v>
      </c>
      <c r="F145" s="185" t="s">
        <v>143</v>
      </c>
      <c r="G145" s="186" t="s">
        <v>144</v>
      </c>
      <c r="H145" s="187">
        <v>5</v>
      </c>
      <c r="I145" s="188"/>
      <c r="J145" s="189">
        <f>ROUND(I145*H145,2)</f>
        <v>0</v>
      </c>
      <c r="K145" s="190"/>
      <c r="L145" s="39"/>
      <c r="M145" s="191" t="s">
        <v>1</v>
      </c>
      <c r="N145" s="192" t="s">
        <v>39</v>
      </c>
      <c r="O145" s="71"/>
      <c r="P145" s="193">
        <f>O145*H145</f>
        <v>0</v>
      </c>
      <c r="Q145" s="193">
        <v>7.3499999999999998E-3</v>
      </c>
      <c r="R145" s="193">
        <f>Q145*H145</f>
        <v>3.6749999999999998E-2</v>
      </c>
      <c r="S145" s="193">
        <v>0</v>
      </c>
      <c r="T145" s="19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5" t="s">
        <v>139</v>
      </c>
      <c r="AT145" s="195" t="s">
        <v>135</v>
      </c>
      <c r="AU145" s="195" t="s">
        <v>140</v>
      </c>
      <c r="AY145" s="17" t="s">
        <v>132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7" t="s">
        <v>140</v>
      </c>
      <c r="BK145" s="196">
        <f>ROUND(I145*H145,2)</f>
        <v>0</v>
      </c>
      <c r="BL145" s="17" t="s">
        <v>139</v>
      </c>
      <c r="BM145" s="195" t="s">
        <v>145</v>
      </c>
    </row>
    <row r="146" spans="1:65" s="13" customFormat="1" ht="11.25">
      <c r="B146" s="197"/>
      <c r="C146" s="198"/>
      <c r="D146" s="199" t="s">
        <v>146</v>
      </c>
      <c r="E146" s="200" t="s">
        <v>1</v>
      </c>
      <c r="F146" s="201" t="s">
        <v>147</v>
      </c>
      <c r="G146" s="198"/>
      <c r="H146" s="200" t="s">
        <v>1</v>
      </c>
      <c r="I146" s="202"/>
      <c r="J146" s="198"/>
      <c r="K146" s="198"/>
      <c r="L146" s="203"/>
      <c r="M146" s="204"/>
      <c r="N146" s="205"/>
      <c r="O146" s="205"/>
      <c r="P146" s="205"/>
      <c r="Q146" s="205"/>
      <c r="R146" s="205"/>
      <c r="S146" s="205"/>
      <c r="T146" s="206"/>
      <c r="AT146" s="207" t="s">
        <v>146</v>
      </c>
      <c r="AU146" s="207" t="s">
        <v>140</v>
      </c>
      <c r="AV146" s="13" t="s">
        <v>81</v>
      </c>
      <c r="AW146" s="13" t="s">
        <v>31</v>
      </c>
      <c r="AX146" s="13" t="s">
        <v>73</v>
      </c>
      <c r="AY146" s="207" t="s">
        <v>132</v>
      </c>
    </row>
    <row r="147" spans="1:65" s="14" customFormat="1" ht="11.25">
      <c r="B147" s="208"/>
      <c r="C147" s="209"/>
      <c r="D147" s="199" t="s">
        <v>146</v>
      </c>
      <c r="E147" s="210" t="s">
        <v>1</v>
      </c>
      <c r="F147" s="211" t="s">
        <v>148</v>
      </c>
      <c r="G147" s="209"/>
      <c r="H147" s="212">
        <v>5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146</v>
      </c>
      <c r="AU147" s="218" t="s">
        <v>140</v>
      </c>
      <c r="AV147" s="14" t="s">
        <v>140</v>
      </c>
      <c r="AW147" s="14" t="s">
        <v>31</v>
      </c>
      <c r="AX147" s="14" t="s">
        <v>81</v>
      </c>
      <c r="AY147" s="218" t="s">
        <v>132</v>
      </c>
    </row>
    <row r="148" spans="1:65" s="2" customFormat="1" ht="24.2" customHeight="1">
      <c r="A148" s="34"/>
      <c r="B148" s="35"/>
      <c r="C148" s="183" t="s">
        <v>149</v>
      </c>
      <c r="D148" s="183" t="s">
        <v>135</v>
      </c>
      <c r="E148" s="184" t="s">
        <v>150</v>
      </c>
      <c r="F148" s="185" t="s">
        <v>151</v>
      </c>
      <c r="G148" s="186" t="s">
        <v>144</v>
      </c>
      <c r="H148" s="187">
        <v>5</v>
      </c>
      <c r="I148" s="188"/>
      <c r="J148" s="189">
        <f>ROUND(I148*H148,2)</f>
        <v>0</v>
      </c>
      <c r="K148" s="190"/>
      <c r="L148" s="39"/>
      <c r="M148" s="191" t="s">
        <v>1</v>
      </c>
      <c r="N148" s="192" t="s">
        <v>39</v>
      </c>
      <c r="O148" s="71"/>
      <c r="P148" s="193">
        <f>O148*H148</f>
        <v>0</v>
      </c>
      <c r="Q148" s="193">
        <v>2.5999999999999998E-4</v>
      </c>
      <c r="R148" s="193">
        <f>Q148*H148</f>
        <v>1.2999999999999999E-3</v>
      </c>
      <c r="S148" s="193">
        <v>0</v>
      </c>
      <c r="T148" s="194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5" t="s">
        <v>139</v>
      </c>
      <c r="AT148" s="195" t="s">
        <v>135</v>
      </c>
      <c r="AU148" s="195" t="s">
        <v>140</v>
      </c>
      <c r="AY148" s="17" t="s">
        <v>132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7" t="s">
        <v>140</v>
      </c>
      <c r="BK148" s="196">
        <f>ROUND(I148*H148,2)</f>
        <v>0</v>
      </c>
      <c r="BL148" s="17" t="s">
        <v>139</v>
      </c>
      <c r="BM148" s="195" t="s">
        <v>152</v>
      </c>
    </row>
    <row r="149" spans="1:65" s="2" customFormat="1" ht="24.2" customHeight="1">
      <c r="A149" s="34"/>
      <c r="B149" s="35"/>
      <c r="C149" s="183" t="s">
        <v>139</v>
      </c>
      <c r="D149" s="183" t="s">
        <v>135</v>
      </c>
      <c r="E149" s="184" t="s">
        <v>153</v>
      </c>
      <c r="F149" s="185" t="s">
        <v>154</v>
      </c>
      <c r="G149" s="186" t="s">
        <v>144</v>
      </c>
      <c r="H149" s="187">
        <v>5</v>
      </c>
      <c r="I149" s="188"/>
      <c r="J149" s="189">
        <f>ROUND(I149*H149,2)</f>
        <v>0</v>
      </c>
      <c r="K149" s="190"/>
      <c r="L149" s="39"/>
      <c r="M149" s="191" t="s">
        <v>1</v>
      </c>
      <c r="N149" s="192" t="s">
        <v>39</v>
      </c>
      <c r="O149" s="71"/>
      <c r="P149" s="193">
        <f>O149*H149</f>
        <v>0</v>
      </c>
      <c r="Q149" s="193">
        <v>4.0000000000000001E-3</v>
      </c>
      <c r="R149" s="193">
        <f>Q149*H149</f>
        <v>0.02</v>
      </c>
      <c r="S149" s="193">
        <v>0</v>
      </c>
      <c r="T149" s="19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5" t="s">
        <v>139</v>
      </c>
      <c r="AT149" s="195" t="s">
        <v>135</v>
      </c>
      <c r="AU149" s="195" t="s">
        <v>140</v>
      </c>
      <c r="AY149" s="17" t="s">
        <v>132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7" t="s">
        <v>140</v>
      </c>
      <c r="BK149" s="196">
        <f>ROUND(I149*H149,2)</f>
        <v>0</v>
      </c>
      <c r="BL149" s="17" t="s">
        <v>139</v>
      </c>
      <c r="BM149" s="195" t="s">
        <v>155</v>
      </c>
    </row>
    <row r="150" spans="1:65" s="2" customFormat="1" ht="24.2" customHeight="1">
      <c r="A150" s="34"/>
      <c r="B150" s="35"/>
      <c r="C150" s="183" t="s">
        <v>156</v>
      </c>
      <c r="D150" s="183" t="s">
        <v>135</v>
      </c>
      <c r="E150" s="184" t="s">
        <v>157</v>
      </c>
      <c r="F150" s="185" t="s">
        <v>158</v>
      </c>
      <c r="G150" s="186" t="s">
        <v>159</v>
      </c>
      <c r="H150" s="187">
        <v>10</v>
      </c>
      <c r="I150" s="188"/>
      <c r="J150" s="189">
        <f>ROUND(I150*H150,2)</f>
        <v>0</v>
      </c>
      <c r="K150" s="190"/>
      <c r="L150" s="39"/>
      <c r="M150" s="191" t="s">
        <v>1</v>
      </c>
      <c r="N150" s="192" t="s">
        <v>39</v>
      </c>
      <c r="O150" s="71"/>
      <c r="P150" s="193">
        <f>O150*H150</f>
        <v>0</v>
      </c>
      <c r="Q150" s="193">
        <v>3.3999999999999998E-3</v>
      </c>
      <c r="R150" s="193">
        <f>Q150*H150</f>
        <v>3.3999999999999996E-2</v>
      </c>
      <c r="S150" s="193">
        <v>0</v>
      </c>
      <c r="T150" s="19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5" t="s">
        <v>139</v>
      </c>
      <c r="AT150" s="195" t="s">
        <v>135</v>
      </c>
      <c r="AU150" s="195" t="s">
        <v>140</v>
      </c>
      <c r="AY150" s="17" t="s">
        <v>132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7" t="s">
        <v>140</v>
      </c>
      <c r="BK150" s="196">
        <f>ROUND(I150*H150,2)</f>
        <v>0</v>
      </c>
      <c r="BL150" s="17" t="s">
        <v>139</v>
      </c>
      <c r="BM150" s="195" t="s">
        <v>160</v>
      </c>
    </row>
    <row r="151" spans="1:65" s="13" customFormat="1" ht="11.25">
      <c r="B151" s="197"/>
      <c r="C151" s="198"/>
      <c r="D151" s="199" t="s">
        <v>146</v>
      </c>
      <c r="E151" s="200" t="s">
        <v>1</v>
      </c>
      <c r="F151" s="201" t="s">
        <v>161</v>
      </c>
      <c r="G151" s="198"/>
      <c r="H151" s="200" t="s">
        <v>1</v>
      </c>
      <c r="I151" s="202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146</v>
      </c>
      <c r="AU151" s="207" t="s">
        <v>140</v>
      </c>
      <c r="AV151" s="13" t="s">
        <v>81</v>
      </c>
      <c r="AW151" s="13" t="s">
        <v>31</v>
      </c>
      <c r="AX151" s="13" t="s">
        <v>73</v>
      </c>
      <c r="AY151" s="207" t="s">
        <v>132</v>
      </c>
    </row>
    <row r="152" spans="1:65" s="14" customFormat="1" ht="11.25">
      <c r="B152" s="208"/>
      <c r="C152" s="209"/>
      <c r="D152" s="199" t="s">
        <v>146</v>
      </c>
      <c r="E152" s="210" t="s">
        <v>1</v>
      </c>
      <c r="F152" s="211" t="s">
        <v>162</v>
      </c>
      <c r="G152" s="209"/>
      <c r="H152" s="212">
        <v>10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146</v>
      </c>
      <c r="AU152" s="218" t="s">
        <v>140</v>
      </c>
      <c r="AV152" s="14" t="s">
        <v>140</v>
      </c>
      <c r="AW152" s="14" t="s">
        <v>31</v>
      </c>
      <c r="AX152" s="14" t="s">
        <v>81</v>
      </c>
      <c r="AY152" s="218" t="s">
        <v>132</v>
      </c>
    </row>
    <row r="153" spans="1:65" s="2" customFormat="1" ht="24.2" customHeight="1">
      <c r="A153" s="34"/>
      <c r="B153" s="35"/>
      <c r="C153" s="183" t="s">
        <v>133</v>
      </c>
      <c r="D153" s="183" t="s">
        <v>135</v>
      </c>
      <c r="E153" s="184" t="s">
        <v>163</v>
      </c>
      <c r="F153" s="185" t="s">
        <v>164</v>
      </c>
      <c r="G153" s="186" t="s">
        <v>144</v>
      </c>
      <c r="H153" s="187">
        <v>5</v>
      </c>
      <c r="I153" s="188"/>
      <c r="J153" s="189">
        <f>ROUND(I153*H153,2)</f>
        <v>0</v>
      </c>
      <c r="K153" s="190"/>
      <c r="L153" s="39"/>
      <c r="M153" s="191" t="s">
        <v>1</v>
      </c>
      <c r="N153" s="192" t="s">
        <v>39</v>
      </c>
      <c r="O153" s="71"/>
      <c r="P153" s="193">
        <f>O153*H153</f>
        <v>0</v>
      </c>
      <c r="Q153" s="193">
        <v>1.54E-2</v>
      </c>
      <c r="R153" s="193">
        <f>Q153*H153</f>
        <v>7.6999999999999999E-2</v>
      </c>
      <c r="S153" s="193">
        <v>0</v>
      </c>
      <c r="T153" s="19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95" t="s">
        <v>139</v>
      </c>
      <c r="AT153" s="195" t="s">
        <v>135</v>
      </c>
      <c r="AU153" s="195" t="s">
        <v>140</v>
      </c>
      <c r="AY153" s="17" t="s">
        <v>132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7" t="s">
        <v>140</v>
      </c>
      <c r="BK153" s="196">
        <f>ROUND(I153*H153,2)</f>
        <v>0</v>
      </c>
      <c r="BL153" s="17" t="s">
        <v>139</v>
      </c>
      <c r="BM153" s="195" t="s">
        <v>165</v>
      </c>
    </row>
    <row r="154" spans="1:65" s="2" customFormat="1" ht="16.5" customHeight="1">
      <c r="A154" s="34"/>
      <c r="B154" s="35"/>
      <c r="C154" s="183" t="s">
        <v>166</v>
      </c>
      <c r="D154" s="183" t="s">
        <v>135</v>
      </c>
      <c r="E154" s="184" t="s">
        <v>167</v>
      </c>
      <c r="F154" s="185" t="s">
        <v>168</v>
      </c>
      <c r="G154" s="186" t="s">
        <v>144</v>
      </c>
      <c r="H154" s="187">
        <v>8.6999999999999993</v>
      </c>
      <c r="I154" s="188"/>
      <c r="J154" s="189">
        <f>ROUND(I154*H154,2)</f>
        <v>0</v>
      </c>
      <c r="K154" s="190"/>
      <c r="L154" s="39"/>
      <c r="M154" s="191" t="s">
        <v>1</v>
      </c>
      <c r="N154" s="192" t="s">
        <v>39</v>
      </c>
      <c r="O154" s="71"/>
      <c r="P154" s="193">
        <f>O154*H154</f>
        <v>0</v>
      </c>
      <c r="Q154" s="193">
        <v>1.3200000000000001E-4</v>
      </c>
      <c r="R154" s="193">
        <f>Q154*H154</f>
        <v>1.1483999999999999E-3</v>
      </c>
      <c r="S154" s="193">
        <v>0</v>
      </c>
      <c r="T154" s="194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5" t="s">
        <v>139</v>
      </c>
      <c r="AT154" s="195" t="s">
        <v>135</v>
      </c>
      <c r="AU154" s="195" t="s">
        <v>140</v>
      </c>
      <c r="AY154" s="17" t="s">
        <v>132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7" t="s">
        <v>140</v>
      </c>
      <c r="BK154" s="196">
        <f>ROUND(I154*H154,2)</f>
        <v>0</v>
      </c>
      <c r="BL154" s="17" t="s">
        <v>139</v>
      </c>
      <c r="BM154" s="195" t="s">
        <v>169</v>
      </c>
    </row>
    <row r="155" spans="1:65" s="2" customFormat="1" ht="24.2" customHeight="1">
      <c r="A155" s="34"/>
      <c r="B155" s="35"/>
      <c r="C155" s="183" t="s">
        <v>170</v>
      </c>
      <c r="D155" s="183" t="s">
        <v>135</v>
      </c>
      <c r="E155" s="184" t="s">
        <v>171</v>
      </c>
      <c r="F155" s="185" t="s">
        <v>172</v>
      </c>
      <c r="G155" s="186" t="s">
        <v>144</v>
      </c>
      <c r="H155" s="187">
        <v>8.6999999999999993</v>
      </c>
      <c r="I155" s="188"/>
      <c r="J155" s="189">
        <f>ROUND(I155*H155,2)</f>
        <v>0</v>
      </c>
      <c r="K155" s="190"/>
      <c r="L155" s="39"/>
      <c r="M155" s="191" t="s">
        <v>1</v>
      </c>
      <c r="N155" s="192" t="s">
        <v>39</v>
      </c>
      <c r="O155" s="71"/>
      <c r="P155" s="193">
        <f>O155*H155</f>
        <v>0</v>
      </c>
      <c r="Q155" s="193">
        <v>9.4500000000000001E-3</v>
      </c>
      <c r="R155" s="193">
        <f>Q155*H155</f>
        <v>8.2214999999999996E-2</v>
      </c>
      <c r="S155" s="193">
        <v>0</v>
      </c>
      <c r="T155" s="19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5" t="s">
        <v>139</v>
      </c>
      <c r="AT155" s="195" t="s">
        <v>135</v>
      </c>
      <c r="AU155" s="195" t="s">
        <v>140</v>
      </c>
      <c r="AY155" s="17" t="s">
        <v>132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7" t="s">
        <v>140</v>
      </c>
      <c r="BK155" s="196">
        <f>ROUND(I155*H155,2)</f>
        <v>0</v>
      </c>
      <c r="BL155" s="17" t="s">
        <v>139</v>
      </c>
      <c r="BM155" s="195" t="s">
        <v>173</v>
      </c>
    </row>
    <row r="156" spans="1:65" s="13" customFormat="1" ht="11.25">
      <c r="B156" s="197"/>
      <c r="C156" s="198"/>
      <c r="D156" s="199" t="s">
        <v>146</v>
      </c>
      <c r="E156" s="200" t="s">
        <v>1</v>
      </c>
      <c r="F156" s="201" t="s">
        <v>174</v>
      </c>
      <c r="G156" s="198"/>
      <c r="H156" s="200" t="s">
        <v>1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146</v>
      </c>
      <c r="AU156" s="207" t="s">
        <v>140</v>
      </c>
      <c r="AV156" s="13" t="s">
        <v>81</v>
      </c>
      <c r="AW156" s="13" t="s">
        <v>31</v>
      </c>
      <c r="AX156" s="13" t="s">
        <v>73</v>
      </c>
      <c r="AY156" s="207" t="s">
        <v>132</v>
      </c>
    </row>
    <row r="157" spans="1:65" s="14" customFormat="1" ht="11.25">
      <c r="B157" s="208"/>
      <c r="C157" s="209"/>
      <c r="D157" s="199" t="s">
        <v>146</v>
      </c>
      <c r="E157" s="210" t="s">
        <v>1</v>
      </c>
      <c r="F157" s="211" t="s">
        <v>175</v>
      </c>
      <c r="G157" s="209"/>
      <c r="H157" s="212">
        <v>8.6999999999999993</v>
      </c>
      <c r="I157" s="213"/>
      <c r="J157" s="209"/>
      <c r="K157" s="209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146</v>
      </c>
      <c r="AU157" s="218" t="s">
        <v>140</v>
      </c>
      <c r="AV157" s="14" t="s">
        <v>140</v>
      </c>
      <c r="AW157" s="14" t="s">
        <v>31</v>
      </c>
      <c r="AX157" s="14" t="s">
        <v>81</v>
      </c>
      <c r="AY157" s="218" t="s">
        <v>132</v>
      </c>
    </row>
    <row r="158" spans="1:65" s="12" customFormat="1" ht="22.9" customHeight="1">
      <c r="B158" s="167"/>
      <c r="C158" s="168"/>
      <c r="D158" s="169" t="s">
        <v>72</v>
      </c>
      <c r="E158" s="181" t="s">
        <v>176</v>
      </c>
      <c r="F158" s="181" t="s">
        <v>177</v>
      </c>
      <c r="G158" s="168"/>
      <c r="H158" s="168"/>
      <c r="I158" s="171"/>
      <c r="J158" s="182">
        <f>BK158</f>
        <v>0</v>
      </c>
      <c r="K158" s="168"/>
      <c r="L158" s="173"/>
      <c r="M158" s="174"/>
      <c r="N158" s="175"/>
      <c r="O158" s="175"/>
      <c r="P158" s="176">
        <f>SUM(P159:P169)</f>
        <v>0</v>
      </c>
      <c r="Q158" s="175"/>
      <c r="R158" s="176">
        <f>SUM(R159:R169)</f>
        <v>6.8491499999999983E-3</v>
      </c>
      <c r="S158" s="175"/>
      <c r="T158" s="177">
        <f>SUM(T159:T169)</f>
        <v>0.22999999999999998</v>
      </c>
      <c r="AR158" s="178" t="s">
        <v>81</v>
      </c>
      <c r="AT158" s="179" t="s">
        <v>72</v>
      </c>
      <c r="AU158" s="179" t="s">
        <v>81</v>
      </c>
      <c r="AY158" s="178" t="s">
        <v>132</v>
      </c>
      <c r="BK158" s="180">
        <f>SUM(BK159:BK169)</f>
        <v>0</v>
      </c>
    </row>
    <row r="159" spans="1:65" s="2" customFormat="1" ht="33" customHeight="1">
      <c r="A159" s="34"/>
      <c r="B159" s="35"/>
      <c r="C159" s="183" t="s">
        <v>176</v>
      </c>
      <c r="D159" s="183" t="s">
        <v>135</v>
      </c>
      <c r="E159" s="184" t="s">
        <v>178</v>
      </c>
      <c r="F159" s="185" t="s">
        <v>179</v>
      </c>
      <c r="G159" s="186" t="s">
        <v>144</v>
      </c>
      <c r="H159" s="187">
        <v>41.51</v>
      </c>
      <c r="I159" s="188"/>
      <c r="J159" s="189">
        <f>ROUND(I159*H159,2)</f>
        <v>0</v>
      </c>
      <c r="K159" s="190"/>
      <c r="L159" s="39"/>
      <c r="M159" s="191" t="s">
        <v>1</v>
      </c>
      <c r="N159" s="192" t="s">
        <v>39</v>
      </c>
      <c r="O159" s="71"/>
      <c r="P159" s="193">
        <f>O159*H159</f>
        <v>0</v>
      </c>
      <c r="Q159" s="193">
        <v>1.2999999999999999E-4</v>
      </c>
      <c r="R159" s="193">
        <f>Q159*H159</f>
        <v>5.3962999999999988E-3</v>
      </c>
      <c r="S159" s="193">
        <v>0</v>
      </c>
      <c r="T159" s="19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5" t="s">
        <v>139</v>
      </c>
      <c r="AT159" s="195" t="s">
        <v>135</v>
      </c>
      <c r="AU159" s="195" t="s">
        <v>140</v>
      </c>
      <c r="AY159" s="17" t="s">
        <v>132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7" t="s">
        <v>140</v>
      </c>
      <c r="BK159" s="196">
        <f>ROUND(I159*H159,2)</f>
        <v>0</v>
      </c>
      <c r="BL159" s="17" t="s">
        <v>139</v>
      </c>
      <c r="BM159" s="195" t="s">
        <v>180</v>
      </c>
    </row>
    <row r="160" spans="1:65" s="14" customFormat="1" ht="11.25">
      <c r="B160" s="208"/>
      <c r="C160" s="209"/>
      <c r="D160" s="199" t="s">
        <v>146</v>
      </c>
      <c r="E160" s="210" t="s">
        <v>1</v>
      </c>
      <c r="F160" s="211" t="s">
        <v>181</v>
      </c>
      <c r="G160" s="209"/>
      <c r="H160" s="212">
        <v>41.51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146</v>
      </c>
      <c r="AU160" s="218" t="s">
        <v>140</v>
      </c>
      <c r="AV160" s="14" t="s">
        <v>140</v>
      </c>
      <c r="AW160" s="14" t="s">
        <v>31</v>
      </c>
      <c r="AX160" s="14" t="s">
        <v>81</v>
      </c>
      <c r="AY160" s="218" t="s">
        <v>132</v>
      </c>
    </row>
    <row r="161" spans="1:65" s="2" customFormat="1" ht="24.2" customHeight="1">
      <c r="A161" s="34"/>
      <c r="B161" s="35"/>
      <c r="C161" s="183" t="s">
        <v>162</v>
      </c>
      <c r="D161" s="183" t="s">
        <v>135</v>
      </c>
      <c r="E161" s="184" t="s">
        <v>182</v>
      </c>
      <c r="F161" s="185" t="s">
        <v>183</v>
      </c>
      <c r="G161" s="186" t="s">
        <v>144</v>
      </c>
      <c r="H161" s="187">
        <v>41.51</v>
      </c>
      <c r="I161" s="188"/>
      <c r="J161" s="189">
        <f>ROUND(I161*H161,2)</f>
        <v>0</v>
      </c>
      <c r="K161" s="190"/>
      <c r="L161" s="39"/>
      <c r="M161" s="191" t="s">
        <v>1</v>
      </c>
      <c r="N161" s="192" t="s">
        <v>39</v>
      </c>
      <c r="O161" s="71"/>
      <c r="P161" s="193">
        <f>O161*H161</f>
        <v>0</v>
      </c>
      <c r="Q161" s="193">
        <v>3.4999999999999997E-5</v>
      </c>
      <c r="R161" s="193">
        <f>Q161*H161</f>
        <v>1.4528499999999999E-3</v>
      </c>
      <c r="S161" s="193">
        <v>0</v>
      </c>
      <c r="T161" s="194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5" t="s">
        <v>139</v>
      </c>
      <c r="AT161" s="195" t="s">
        <v>135</v>
      </c>
      <c r="AU161" s="195" t="s">
        <v>140</v>
      </c>
      <c r="AY161" s="17" t="s">
        <v>132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7" t="s">
        <v>140</v>
      </c>
      <c r="BK161" s="196">
        <f>ROUND(I161*H161,2)</f>
        <v>0</v>
      </c>
      <c r="BL161" s="17" t="s">
        <v>139</v>
      </c>
      <c r="BM161" s="195" t="s">
        <v>184</v>
      </c>
    </row>
    <row r="162" spans="1:65" s="13" customFormat="1" ht="22.5">
      <c r="B162" s="197"/>
      <c r="C162" s="198"/>
      <c r="D162" s="199" t="s">
        <v>146</v>
      </c>
      <c r="E162" s="200" t="s">
        <v>1</v>
      </c>
      <c r="F162" s="201" t="s">
        <v>185</v>
      </c>
      <c r="G162" s="198"/>
      <c r="H162" s="200" t="s">
        <v>1</v>
      </c>
      <c r="I162" s="202"/>
      <c r="J162" s="198"/>
      <c r="K162" s="198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146</v>
      </c>
      <c r="AU162" s="207" t="s">
        <v>140</v>
      </c>
      <c r="AV162" s="13" t="s">
        <v>81</v>
      </c>
      <c r="AW162" s="13" t="s">
        <v>31</v>
      </c>
      <c r="AX162" s="13" t="s">
        <v>73</v>
      </c>
      <c r="AY162" s="207" t="s">
        <v>132</v>
      </c>
    </row>
    <row r="163" spans="1:65" s="14" customFormat="1" ht="11.25">
      <c r="B163" s="208"/>
      <c r="C163" s="209"/>
      <c r="D163" s="199" t="s">
        <v>146</v>
      </c>
      <c r="E163" s="210" t="s">
        <v>1</v>
      </c>
      <c r="F163" s="211" t="s">
        <v>181</v>
      </c>
      <c r="G163" s="209"/>
      <c r="H163" s="212">
        <v>41.51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146</v>
      </c>
      <c r="AU163" s="218" t="s">
        <v>140</v>
      </c>
      <c r="AV163" s="14" t="s">
        <v>140</v>
      </c>
      <c r="AW163" s="14" t="s">
        <v>31</v>
      </c>
      <c r="AX163" s="14" t="s">
        <v>81</v>
      </c>
      <c r="AY163" s="218" t="s">
        <v>132</v>
      </c>
    </row>
    <row r="164" spans="1:65" s="2" customFormat="1" ht="16.5" customHeight="1">
      <c r="A164" s="34"/>
      <c r="B164" s="35"/>
      <c r="C164" s="183" t="s">
        <v>186</v>
      </c>
      <c r="D164" s="183" t="s">
        <v>135</v>
      </c>
      <c r="E164" s="184" t="s">
        <v>187</v>
      </c>
      <c r="F164" s="185" t="s">
        <v>188</v>
      </c>
      <c r="G164" s="186" t="s">
        <v>144</v>
      </c>
      <c r="H164" s="187">
        <v>1500</v>
      </c>
      <c r="I164" s="188"/>
      <c r="J164" s="189">
        <f>ROUND(I164*H164,2)</f>
        <v>0</v>
      </c>
      <c r="K164" s="190"/>
      <c r="L164" s="39"/>
      <c r="M164" s="191" t="s">
        <v>1</v>
      </c>
      <c r="N164" s="192" t="s">
        <v>39</v>
      </c>
      <c r="O164" s="71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5" t="s">
        <v>139</v>
      </c>
      <c r="AT164" s="195" t="s">
        <v>135</v>
      </c>
      <c r="AU164" s="195" t="s">
        <v>140</v>
      </c>
      <c r="AY164" s="17" t="s">
        <v>132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7" t="s">
        <v>140</v>
      </c>
      <c r="BK164" s="196">
        <f>ROUND(I164*H164,2)</f>
        <v>0</v>
      </c>
      <c r="BL164" s="17" t="s">
        <v>139</v>
      </c>
      <c r="BM164" s="195" t="s">
        <v>189</v>
      </c>
    </row>
    <row r="165" spans="1:65" s="13" customFormat="1" ht="11.25">
      <c r="B165" s="197"/>
      <c r="C165" s="198"/>
      <c r="D165" s="199" t="s">
        <v>146</v>
      </c>
      <c r="E165" s="200" t="s">
        <v>1</v>
      </c>
      <c r="F165" s="201" t="s">
        <v>190</v>
      </c>
      <c r="G165" s="198"/>
      <c r="H165" s="200" t="s">
        <v>1</v>
      </c>
      <c r="I165" s="202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146</v>
      </c>
      <c r="AU165" s="207" t="s">
        <v>140</v>
      </c>
      <c r="AV165" s="13" t="s">
        <v>81</v>
      </c>
      <c r="AW165" s="13" t="s">
        <v>31</v>
      </c>
      <c r="AX165" s="13" t="s">
        <v>73</v>
      </c>
      <c r="AY165" s="207" t="s">
        <v>132</v>
      </c>
    </row>
    <row r="166" spans="1:65" s="14" customFormat="1" ht="11.25">
      <c r="B166" s="208"/>
      <c r="C166" s="209"/>
      <c r="D166" s="199" t="s">
        <v>146</v>
      </c>
      <c r="E166" s="210" t="s">
        <v>1</v>
      </c>
      <c r="F166" s="211" t="s">
        <v>191</v>
      </c>
      <c r="G166" s="209"/>
      <c r="H166" s="212">
        <v>1500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146</v>
      </c>
      <c r="AU166" s="218" t="s">
        <v>140</v>
      </c>
      <c r="AV166" s="14" t="s">
        <v>140</v>
      </c>
      <c r="AW166" s="14" t="s">
        <v>31</v>
      </c>
      <c r="AX166" s="14" t="s">
        <v>81</v>
      </c>
      <c r="AY166" s="218" t="s">
        <v>132</v>
      </c>
    </row>
    <row r="167" spans="1:65" s="2" customFormat="1" ht="37.9" customHeight="1">
      <c r="A167" s="34"/>
      <c r="B167" s="35"/>
      <c r="C167" s="183" t="s">
        <v>8</v>
      </c>
      <c r="D167" s="183" t="s">
        <v>135</v>
      </c>
      <c r="E167" s="184" t="s">
        <v>192</v>
      </c>
      <c r="F167" s="185" t="s">
        <v>193</v>
      </c>
      <c r="G167" s="186" t="s">
        <v>144</v>
      </c>
      <c r="H167" s="187">
        <v>5</v>
      </c>
      <c r="I167" s="188"/>
      <c r="J167" s="189">
        <f>ROUND(I167*H167,2)</f>
        <v>0</v>
      </c>
      <c r="K167" s="190"/>
      <c r="L167" s="39"/>
      <c r="M167" s="191" t="s">
        <v>1</v>
      </c>
      <c r="N167" s="192" t="s">
        <v>39</v>
      </c>
      <c r="O167" s="71"/>
      <c r="P167" s="193">
        <f>O167*H167</f>
        <v>0</v>
      </c>
      <c r="Q167" s="193">
        <v>0</v>
      </c>
      <c r="R167" s="193">
        <f>Q167*H167</f>
        <v>0</v>
      </c>
      <c r="S167" s="193">
        <v>4.5999999999999999E-2</v>
      </c>
      <c r="T167" s="194">
        <f>S167*H167</f>
        <v>0.22999999999999998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5" t="s">
        <v>139</v>
      </c>
      <c r="AT167" s="195" t="s">
        <v>135</v>
      </c>
      <c r="AU167" s="195" t="s">
        <v>140</v>
      </c>
      <c r="AY167" s="17" t="s">
        <v>132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7" t="s">
        <v>140</v>
      </c>
      <c r="BK167" s="196">
        <f>ROUND(I167*H167,2)</f>
        <v>0</v>
      </c>
      <c r="BL167" s="17" t="s">
        <v>139</v>
      </c>
      <c r="BM167" s="195" t="s">
        <v>194</v>
      </c>
    </row>
    <row r="168" spans="1:65" s="13" customFormat="1" ht="11.25">
      <c r="B168" s="197"/>
      <c r="C168" s="198"/>
      <c r="D168" s="199" t="s">
        <v>146</v>
      </c>
      <c r="E168" s="200" t="s">
        <v>1</v>
      </c>
      <c r="F168" s="201" t="s">
        <v>147</v>
      </c>
      <c r="G168" s="198"/>
      <c r="H168" s="200" t="s">
        <v>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146</v>
      </c>
      <c r="AU168" s="207" t="s">
        <v>140</v>
      </c>
      <c r="AV168" s="13" t="s">
        <v>81</v>
      </c>
      <c r="AW168" s="13" t="s">
        <v>31</v>
      </c>
      <c r="AX168" s="13" t="s">
        <v>73</v>
      </c>
      <c r="AY168" s="207" t="s">
        <v>132</v>
      </c>
    </row>
    <row r="169" spans="1:65" s="14" customFormat="1" ht="11.25">
      <c r="B169" s="208"/>
      <c r="C169" s="209"/>
      <c r="D169" s="199" t="s">
        <v>146</v>
      </c>
      <c r="E169" s="210" t="s">
        <v>1</v>
      </c>
      <c r="F169" s="211" t="s">
        <v>148</v>
      </c>
      <c r="G169" s="209"/>
      <c r="H169" s="212">
        <v>5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146</v>
      </c>
      <c r="AU169" s="218" t="s">
        <v>140</v>
      </c>
      <c r="AV169" s="14" t="s">
        <v>140</v>
      </c>
      <c r="AW169" s="14" t="s">
        <v>31</v>
      </c>
      <c r="AX169" s="14" t="s">
        <v>81</v>
      </c>
      <c r="AY169" s="218" t="s">
        <v>132</v>
      </c>
    </row>
    <row r="170" spans="1:65" s="12" customFormat="1" ht="22.9" customHeight="1">
      <c r="B170" s="167"/>
      <c r="C170" s="168"/>
      <c r="D170" s="169" t="s">
        <v>72</v>
      </c>
      <c r="E170" s="181" t="s">
        <v>195</v>
      </c>
      <c r="F170" s="181" t="s">
        <v>196</v>
      </c>
      <c r="G170" s="168"/>
      <c r="H170" s="168"/>
      <c r="I170" s="171"/>
      <c r="J170" s="182">
        <f>BK170</f>
        <v>0</v>
      </c>
      <c r="K170" s="168"/>
      <c r="L170" s="173"/>
      <c r="M170" s="174"/>
      <c r="N170" s="175"/>
      <c r="O170" s="175"/>
      <c r="P170" s="176">
        <f>SUM(P171:P176)</f>
        <v>0</v>
      </c>
      <c r="Q170" s="175"/>
      <c r="R170" s="176">
        <f>SUM(R171:R176)</f>
        <v>0</v>
      </c>
      <c r="S170" s="175"/>
      <c r="T170" s="177">
        <f>SUM(T171:T176)</f>
        <v>0</v>
      </c>
      <c r="AR170" s="178" t="s">
        <v>81</v>
      </c>
      <c r="AT170" s="179" t="s">
        <v>72</v>
      </c>
      <c r="AU170" s="179" t="s">
        <v>81</v>
      </c>
      <c r="AY170" s="178" t="s">
        <v>132</v>
      </c>
      <c r="BK170" s="180">
        <f>SUM(BK171:BK176)</f>
        <v>0</v>
      </c>
    </row>
    <row r="171" spans="1:65" s="2" customFormat="1" ht="24.2" customHeight="1">
      <c r="A171" s="34"/>
      <c r="B171" s="35"/>
      <c r="C171" s="183" t="s">
        <v>197</v>
      </c>
      <c r="D171" s="183" t="s">
        <v>135</v>
      </c>
      <c r="E171" s="184" t="s">
        <v>198</v>
      </c>
      <c r="F171" s="185" t="s">
        <v>199</v>
      </c>
      <c r="G171" s="186" t="s">
        <v>200</v>
      </c>
      <c r="H171" s="187">
        <v>1.77</v>
      </c>
      <c r="I171" s="188"/>
      <c r="J171" s="189">
        <f>ROUND(I171*H171,2)</f>
        <v>0</v>
      </c>
      <c r="K171" s="190"/>
      <c r="L171" s="39"/>
      <c r="M171" s="191" t="s">
        <v>1</v>
      </c>
      <c r="N171" s="192" t="s">
        <v>39</v>
      </c>
      <c r="O171" s="71"/>
      <c r="P171" s="193">
        <f>O171*H171</f>
        <v>0</v>
      </c>
      <c r="Q171" s="193">
        <v>0</v>
      </c>
      <c r="R171" s="193">
        <f>Q171*H171</f>
        <v>0</v>
      </c>
      <c r="S171" s="193">
        <v>0</v>
      </c>
      <c r="T171" s="194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5" t="s">
        <v>139</v>
      </c>
      <c r="AT171" s="195" t="s">
        <v>135</v>
      </c>
      <c r="AU171" s="195" t="s">
        <v>140</v>
      </c>
      <c r="AY171" s="17" t="s">
        <v>132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7" t="s">
        <v>140</v>
      </c>
      <c r="BK171" s="196">
        <f>ROUND(I171*H171,2)</f>
        <v>0</v>
      </c>
      <c r="BL171" s="17" t="s">
        <v>139</v>
      </c>
      <c r="BM171" s="195" t="s">
        <v>201</v>
      </c>
    </row>
    <row r="172" spans="1:65" s="2" customFormat="1" ht="33" customHeight="1">
      <c r="A172" s="34"/>
      <c r="B172" s="35"/>
      <c r="C172" s="183" t="s">
        <v>202</v>
      </c>
      <c r="D172" s="183" t="s">
        <v>135</v>
      </c>
      <c r="E172" s="184" t="s">
        <v>203</v>
      </c>
      <c r="F172" s="185" t="s">
        <v>204</v>
      </c>
      <c r="G172" s="186" t="s">
        <v>200</v>
      </c>
      <c r="H172" s="187">
        <v>1.77</v>
      </c>
      <c r="I172" s="188"/>
      <c r="J172" s="189">
        <f>ROUND(I172*H172,2)</f>
        <v>0</v>
      </c>
      <c r="K172" s="190"/>
      <c r="L172" s="39"/>
      <c r="M172" s="191" t="s">
        <v>1</v>
      </c>
      <c r="N172" s="192" t="s">
        <v>39</v>
      </c>
      <c r="O172" s="71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95" t="s">
        <v>139</v>
      </c>
      <c r="AT172" s="195" t="s">
        <v>135</v>
      </c>
      <c r="AU172" s="195" t="s">
        <v>140</v>
      </c>
      <c r="AY172" s="17" t="s">
        <v>132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7" t="s">
        <v>140</v>
      </c>
      <c r="BK172" s="196">
        <f>ROUND(I172*H172,2)</f>
        <v>0</v>
      </c>
      <c r="BL172" s="17" t="s">
        <v>139</v>
      </c>
      <c r="BM172" s="195" t="s">
        <v>205</v>
      </c>
    </row>
    <row r="173" spans="1:65" s="2" customFormat="1" ht="24.2" customHeight="1">
      <c r="A173" s="34"/>
      <c r="B173" s="35"/>
      <c r="C173" s="183" t="s">
        <v>206</v>
      </c>
      <c r="D173" s="183" t="s">
        <v>135</v>
      </c>
      <c r="E173" s="184" t="s">
        <v>207</v>
      </c>
      <c r="F173" s="185" t="s">
        <v>208</v>
      </c>
      <c r="G173" s="186" t="s">
        <v>200</v>
      </c>
      <c r="H173" s="187">
        <v>1.77</v>
      </c>
      <c r="I173" s="188"/>
      <c r="J173" s="189">
        <f>ROUND(I173*H173,2)</f>
        <v>0</v>
      </c>
      <c r="K173" s="190"/>
      <c r="L173" s="39"/>
      <c r="M173" s="191" t="s">
        <v>1</v>
      </c>
      <c r="N173" s="192" t="s">
        <v>39</v>
      </c>
      <c r="O173" s="71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5" t="s">
        <v>139</v>
      </c>
      <c r="AT173" s="195" t="s">
        <v>135</v>
      </c>
      <c r="AU173" s="195" t="s">
        <v>140</v>
      </c>
      <c r="AY173" s="17" t="s">
        <v>132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7" t="s">
        <v>140</v>
      </c>
      <c r="BK173" s="196">
        <f>ROUND(I173*H173,2)</f>
        <v>0</v>
      </c>
      <c r="BL173" s="17" t="s">
        <v>139</v>
      </c>
      <c r="BM173" s="195" t="s">
        <v>209</v>
      </c>
    </row>
    <row r="174" spans="1:65" s="2" customFormat="1" ht="24.2" customHeight="1">
      <c r="A174" s="34"/>
      <c r="B174" s="35"/>
      <c r="C174" s="183" t="s">
        <v>210</v>
      </c>
      <c r="D174" s="183" t="s">
        <v>135</v>
      </c>
      <c r="E174" s="184" t="s">
        <v>211</v>
      </c>
      <c r="F174" s="185" t="s">
        <v>212</v>
      </c>
      <c r="G174" s="186" t="s">
        <v>200</v>
      </c>
      <c r="H174" s="187">
        <v>33.630000000000003</v>
      </c>
      <c r="I174" s="188"/>
      <c r="J174" s="189">
        <f>ROUND(I174*H174,2)</f>
        <v>0</v>
      </c>
      <c r="K174" s="190"/>
      <c r="L174" s="39"/>
      <c r="M174" s="191" t="s">
        <v>1</v>
      </c>
      <c r="N174" s="192" t="s">
        <v>39</v>
      </c>
      <c r="O174" s="71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5" t="s">
        <v>139</v>
      </c>
      <c r="AT174" s="195" t="s">
        <v>135</v>
      </c>
      <c r="AU174" s="195" t="s">
        <v>140</v>
      </c>
      <c r="AY174" s="17" t="s">
        <v>132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7" t="s">
        <v>140</v>
      </c>
      <c r="BK174" s="196">
        <f>ROUND(I174*H174,2)</f>
        <v>0</v>
      </c>
      <c r="BL174" s="17" t="s">
        <v>139</v>
      </c>
      <c r="BM174" s="195" t="s">
        <v>213</v>
      </c>
    </row>
    <row r="175" spans="1:65" s="14" customFormat="1" ht="11.25">
      <c r="B175" s="208"/>
      <c r="C175" s="209"/>
      <c r="D175" s="199" t="s">
        <v>146</v>
      </c>
      <c r="E175" s="209"/>
      <c r="F175" s="211" t="s">
        <v>214</v>
      </c>
      <c r="G175" s="209"/>
      <c r="H175" s="212">
        <v>33.630000000000003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146</v>
      </c>
      <c r="AU175" s="218" t="s">
        <v>140</v>
      </c>
      <c r="AV175" s="14" t="s">
        <v>140</v>
      </c>
      <c r="AW175" s="14" t="s">
        <v>4</v>
      </c>
      <c r="AX175" s="14" t="s">
        <v>81</v>
      </c>
      <c r="AY175" s="218" t="s">
        <v>132</v>
      </c>
    </row>
    <row r="176" spans="1:65" s="2" customFormat="1" ht="33" customHeight="1">
      <c r="A176" s="34"/>
      <c r="B176" s="35"/>
      <c r="C176" s="183" t="s">
        <v>215</v>
      </c>
      <c r="D176" s="183" t="s">
        <v>135</v>
      </c>
      <c r="E176" s="184" t="s">
        <v>216</v>
      </c>
      <c r="F176" s="185" t="s">
        <v>217</v>
      </c>
      <c r="G176" s="186" t="s">
        <v>200</v>
      </c>
      <c r="H176" s="187">
        <v>1.77</v>
      </c>
      <c r="I176" s="188"/>
      <c r="J176" s="189">
        <f>ROUND(I176*H176,2)</f>
        <v>0</v>
      </c>
      <c r="K176" s="190"/>
      <c r="L176" s="39"/>
      <c r="M176" s="191" t="s">
        <v>1</v>
      </c>
      <c r="N176" s="192" t="s">
        <v>39</v>
      </c>
      <c r="O176" s="71"/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5" t="s">
        <v>139</v>
      </c>
      <c r="AT176" s="195" t="s">
        <v>135</v>
      </c>
      <c r="AU176" s="195" t="s">
        <v>140</v>
      </c>
      <c r="AY176" s="17" t="s">
        <v>132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7" t="s">
        <v>140</v>
      </c>
      <c r="BK176" s="196">
        <f>ROUND(I176*H176,2)</f>
        <v>0</v>
      </c>
      <c r="BL176" s="17" t="s">
        <v>139</v>
      </c>
      <c r="BM176" s="195" t="s">
        <v>218</v>
      </c>
    </row>
    <row r="177" spans="1:65" s="12" customFormat="1" ht="22.9" customHeight="1">
      <c r="B177" s="167"/>
      <c r="C177" s="168"/>
      <c r="D177" s="169" t="s">
        <v>72</v>
      </c>
      <c r="E177" s="181" t="s">
        <v>219</v>
      </c>
      <c r="F177" s="181" t="s">
        <v>220</v>
      </c>
      <c r="G177" s="168"/>
      <c r="H177" s="168"/>
      <c r="I177" s="171"/>
      <c r="J177" s="182">
        <f>BK177</f>
        <v>0</v>
      </c>
      <c r="K177" s="168"/>
      <c r="L177" s="173"/>
      <c r="M177" s="174"/>
      <c r="N177" s="175"/>
      <c r="O177" s="175"/>
      <c r="P177" s="176">
        <f>SUM(P178:P179)</f>
        <v>0</v>
      </c>
      <c r="Q177" s="175"/>
      <c r="R177" s="176">
        <f>SUM(R178:R179)</f>
        <v>0</v>
      </c>
      <c r="S177" s="175"/>
      <c r="T177" s="177">
        <f>SUM(T178:T179)</f>
        <v>0</v>
      </c>
      <c r="AR177" s="178" t="s">
        <v>81</v>
      </c>
      <c r="AT177" s="179" t="s">
        <v>72</v>
      </c>
      <c r="AU177" s="179" t="s">
        <v>81</v>
      </c>
      <c r="AY177" s="178" t="s">
        <v>132</v>
      </c>
      <c r="BK177" s="180">
        <f>SUM(BK178:BK179)</f>
        <v>0</v>
      </c>
    </row>
    <row r="178" spans="1:65" s="2" customFormat="1" ht="21.75" customHeight="1">
      <c r="A178" s="34"/>
      <c r="B178" s="35"/>
      <c r="C178" s="183" t="s">
        <v>221</v>
      </c>
      <c r="D178" s="183" t="s">
        <v>135</v>
      </c>
      <c r="E178" s="184" t="s">
        <v>222</v>
      </c>
      <c r="F178" s="185" t="s">
        <v>223</v>
      </c>
      <c r="G178" s="186" t="s">
        <v>200</v>
      </c>
      <c r="H178" s="187">
        <v>0.25900000000000001</v>
      </c>
      <c r="I178" s="188"/>
      <c r="J178" s="189">
        <f>ROUND(I178*H178,2)</f>
        <v>0</v>
      </c>
      <c r="K178" s="190"/>
      <c r="L178" s="39"/>
      <c r="M178" s="191" t="s">
        <v>1</v>
      </c>
      <c r="N178" s="192" t="s">
        <v>39</v>
      </c>
      <c r="O178" s="71"/>
      <c r="P178" s="193">
        <f>O178*H178</f>
        <v>0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5" t="s">
        <v>139</v>
      </c>
      <c r="AT178" s="195" t="s">
        <v>135</v>
      </c>
      <c r="AU178" s="195" t="s">
        <v>140</v>
      </c>
      <c r="AY178" s="17" t="s">
        <v>132</v>
      </c>
      <c r="BE178" s="196">
        <f>IF(N178="základní",J178,0)</f>
        <v>0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7" t="s">
        <v>140</v>
      </c>
      <c r="BK178" s="196">
        <f>ROUND(I178*H178,2)</f>
        <v>0</v>
      </c>
      <c r="BL178" s="17" t="s">
        <v>139</v>
      </c>
      <c r="BM178" s="195" t="s">
        <v>224</v>
      </c>
    </row>
    <row r="179" spans="1:65" s="2" customFormat="1" ht="24.2" customHeight="1">
      <c r="A179" s="34"/>
      <c r="B179" s="35"/>
      <c r="C179" s="183" t="s">
        <v>225</v>
      </c>
      <c r="D179" s="183" t="s">
        <v>135</v>
      </c>
      <c r="E179" s="184" t="s">
        <v>226</v>
      </c>
      <c r="F179" s="185" t="s">
        <v>227</v>
      </c>
      <c r="G179" s="186" t="s">
        <v>200</v>
      </c>
      <c r="H179" s="187">
        <v>0.25900000000000001</v>
      </c>
      <c r="I179" s="188"/>
      <c r="J179" s="189">
        <f>ROUND(I179*H179,2)</f>
        <v>0</v>
      </c>
      <c r="K179" s="190"/>
      <c r="L179" s="39"/>
      <c r="M179" s="191" t="s">
        <v>1</v>
      </c>
      <c r="N179" s="192" t="s">
        <v>39</v>
      </c>
      <c r="O179" s="71"/>
      <c r="P179" s="193">
        <f>O179*H179</f>
        <v>0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95" t="s">
        <v>139</v>
      </c>
      <c r="AT179" s="195" t="s">
        <v>135</v>
      </c>
      <c r="AU179" s="195" t="s">
        <v>140</v>
      </c>
      <c r="AY179" s="17" t="s">
        <v>132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7" t="s">
        <v>140</v>
      </c>
      <c r="BK179" s="196">
        <f>ROUND(I179*H179,2)</f>
        <v>0</v>
      </c>
      <c r="BL179" s="17" t="s">
        <v>139</v>
      </c>
      <c r="BM179" s="195" t="s">
        <v>228</v>
      </c>
    </row>
    <row r="180" spans="1:65" s="12" customFormat="1" ht="25.9" customHeight="1">
      <c r="B180" s="167"/>
      <c r="C180" s="168"/>
      <c r="D180" s="169" t="s">
        <v>72</v>
      </c>
      <c r="E180" s="170" t="s">
        <v>229</v>
      </c>
      <c r="F180" s="170" t="s">
        <v>230</v>
      </c>
      <c r="G180" s="168"/>
      <c r="H180" s="168"/>
      <c r="I180" s="171"/>
      <c r="J180" s="172">
        <f>BK180</f>
        <v>0</v>
      </c>
      <c r="K180" s="168"/>
      <c r="L180" s="173"/>
      <c r="M180" s="174"/>
      <c r="N180" s="175"/>
      <c r="O180" s="175"/>
      <c r="P180" s="176">
        <f>P181+P184+P190+P221+P244+P246+P254+P282+P286+P303+P337+P367+P385+P431+P477</f>
        <v>0</v>
      </c>
      <c r="Q180" s="175"/>
      <c r="R180" s="176">
        <f>R181+R184+R190+R221+R244+R246+R254+R282+R286+R303+R337+R367+R385+R431+R477</f>
        <v>0.66594487102</v>
      </c>
      <c r="S180" s="175"/>
      <c r="T180" s="177">
        <f>T181+T184+T190+T221+T244+T246+T254+T282+T286+T303+T337+T367+T385+T431+T477</f>
        <v>1.5395987</v>
      </c>
      <c r="AR180" s="178" t="s">
        <v>140</v>
      </c>
      <c r="AT180" s="179" t="s">
        <v>72</v>
      </c>
      <c r="AU180" s="179" t="s">
        <v>73</v>
      </c>
      <c r="AY180" s="178" t="s">
        <v>132</v>
      </c>
      <c r="BK180" s="180">
        <f>BK181+BK184+BK190+BK221+BK244+BK246+BK254+BK282+BK286+BK303+BK337+BK367+BK385+BK431+BK477</f>
        <v>0</v>
      </c>
    </row>
    <row r="181" spans="1:65" s="12" customFormat="1" ht="22.9" customHeight="1">
      <c r="B181" s="167"/>
      <c r="C181" s="168"/>
      <c r="D181" s="169" t="s">
        <v>72</v>
      </c>
      <c r="E181" s="181" t="s">
        <v>231</v>
      </c>
      <c r="F181" s="181" t="s">
        <v>232</v>
      </c>
      <c r="G181" s="168"/>
      <c r="H181" s="168"/>
      <c r="I181" s="171"/>
      <c r="J181" s="182">
        <f>BK181</f>
        <v>0</v>
      </c>
      <c r="K181" s="168"/>
      <c r="L181" s="173"/>
      <c r="M181" s="174"/>
      <c r="N181" s="175"/>
      <c r="O181" s="175"/>
      <c r="P181" s="176">
        <f>SUM(P182:P183)</f>
        <v>0</v>
      </c>
      <c r="Q181" s="175"/>
      <c r="R181" s="176">
        <f>SUM(R182:R183)</f>
        <v>3.3999999999999997E-4</v>
      </c>
      <c r="S181" s="175"/>
      <c r="T181" s="177">
        <f>SUM(T182:T183)</f>
        <v>0</v>
      </c>
      <c r="AR181" s="178" t="s">
        <v>140</v>
      </c>
      <c r="AT181" s="179" t="s">
        <v>72</v>
      </c>
      <c r="AU181" s="179" t="s">
        <v>81</v>
      </c>
      <c r="AY181" s="178" t="s">
        <v>132</v>
      </c>
      <c r="BK181" s="180">
        <f>SUM(BK182:BK183)</f>
        <v>0</v>
      </c>
    </row>
    <row r="182" spans="1:65" s="2" customFormat="1" ht="24.2" customHeight="1">
      <c r="A182" s="34"/>
      <c r="B182" s="35"/>
      <c r="C182" s="183" t="s">
        <v>233</v>
      </c>
      <c r="D182" s="183" t="s">
        <v>135</v>
      </c>
      <c r="E182" s="184" t="s">
        <v>234</v>
      </c>
      <c r="F182" s="185" t="s">
        <v>235</v>
      </c>
      <c r="G182" s="186" t="s">
        <v>159</v>
      </c>
      <c r="H182" s="187">
        <v>1</v>
      </c>
      <c r="I182" s="188"/>
      <c r="J182" s="189">
        <f>ROUND(I182*H182,2)</f>
        <v>0</v>
      </c>
      <c r="K182" s="190"/>
      <c r="L182" s="39"/>
      <c r="M182" s="191" t="s">
        <v>1</v>
      </c>
      <c r="N182" s="192" t="s">
        <v>39</v>
      </c>
      <c r="O182" s="71"/>
      <c r="P182" s="193">
        <f>O182*H182</f>
        <v>0</v>
      </c>
      <c r="Q182" s="193">
        <v>6.0000000000000002E-5</v>
      </c>
      <c r="R182" s="193">
        <f>Q182*H182</f>
        <v>6.0000000000000002E-5</v>
      </c>
      <c r="S182" s="193">
        <v>0</v>
      </c>
      <c r="T182" s="194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5" t="s">
        <v>210</v>
      </c>
      <c r="AT182" s="195" t="s">
        <v>135</v>
      </c>
      <c r="AU182" s="195" t="s">
        <v>140</v>
      </c>
      <c r="AY182" s="17" t="s">
        <v>132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7" t="s">
        <v>140</v>
      </c>
      <c r="BK182" s="196">
        <f>ROUND(I182*H182,2)</f>
        <v>0</v>
      </c>
      <c r="BL182" s="17" t="s">
        <v>210</v>
      </c>
      <c r="BM182" s="195" t="s">
        <v>236</v>
      </c>
    </row>
    <row r="183" spans="1:65" s="2" customFormat="1" ht="24.2" customHeight="1">
      <c r="A183" s="34"/>
      <c r="B183" s="35"/>
      <c r="C183" s="219" t="s">
        <v>7</v>
      </c>
      <c r="D183" s="219" t="s">
        <v>237</v>
      </c>
      <c r="E183" s="220" t="s">
        <v>238</v>
      </c>
      <c r="F183" s="221" t="s">
        <v>239</v>
      </c>
      <c r="G183" s="222" t="s">
        <v>159</v>
      </c>
      <c r="H183" s="223">
        <v>1</v>
      </c>
      <c r="I183" s="224"/>
      <c r="J183" s="225">
        <f>ROUND(I183*H183,2)</f>
        <v>0</v>
      </c>
      <c r="K183" s="226"/>
      <c r="L183" s="227"/>
      <c r="M183" s="228" t="s">
        <v>1</v>
      </c>
      <c r="N183" s="229" t="s">
        <v>39</v>
      </c>
      <c r="O183" s="71"/>
      <c r="P183" s="193">
        <f>O183*H183</f>
        <v>0</v>
      </c>
      <c r="Q183" s="193">
        <v>2.7999999999999998E-4</v>
      </c>
      <c r="R183" s="193">
        <f>Q183*H183</f>
        <v>2.7999999999999998E-4</v>
      </c>
      <c r="S183" s="193">
        <v>0</v>
      </c>
      <c r="T183" s="19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95" t="s">
        <v>240</v>
      </c>
      <c r="AT183" s="195" t="s">
        <v>237</v>
      </c>
      <c r="AU183" s="195" t="s">
        <v>140</v>
      </c>
      <c r="AY183" s="17" t="s">
        <v>132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7" t="s">
        <v>140</v>
      </c>
      <c r="BK183" s="196">
        <f>ROUND(I183*H183,2)</f>
        <v>0</v>
      </c>
      <c r="BL183" s="17" t="s">
        <v>210</v>
      </c>
      <c r="BM183" s="195" t="s">
        <v>241</v>
      </c>
    </row>
    <row r="184" spans="1:65" s="12" customFormat="1" ht="22.9" customHeight="1">
      <c r="B184" s="167"/>
      <c r="C184" s="168"/>
      <c r="D184" s="169" t="s">
        <v>72</v>
      </c>
      <c r="E184" s="181" t="s">
        <v>242</v>
      </c>
      <c r="F184" s="181" t="s">
        <v>243</v>
      </c>
      <c r="G184" s="168"/>
      <c r="H184" s="168"/>
      <c r="I184" s="171"/>
      <c r="J184" s="182">
        <f>BK184</f>
        <v>0</v>
      </c>
      <c r="K184" s="168"/>
      <c r="L184" s="173"/>
      <c r="M184" s="174"/>
      <c r="N184" s="175"/>
      <c r="O184" s="175"/>
      <c r="P184" s="176">
        <f>SUM(P185:P189)</f>
        <v>0</v>
      </c>
      <c r="Q184" s="175"/>
      <c r="R184" s="176">
        <f>SUM(R185:R189)</f>
        <v>1.3500000000000001E-3</v>
      </c>
      <c r="S184" s="175"/>
      <c r="T184" s="177">
        <f>SUM(T185:T189)</f>
        <v>0</v>
      </c>
      <c r="AR184" s="178" t="s">
        <v>140</v>
      </c>
      <c r="AT184" s="179" t="s">
        <v>72</v>
      </c>
      <c r="AU184" s="179" t="s">
        <v>81</v>
      </c>
      <c r="AY184" s="178" t="s">
        <v>132</v>
      </c>
      <c r="BK184" s="180">
        <f>SUM(BK185:BK189)</f>
        <v>0</v>
      </c>
    </row>
    <row r="185" spans="1:65" s="2" customFormat="1" ht="24.2" customHeight="1">
      <c r="A185" s="34"/>
      <c r="B185" s="35"/>
      <c r="C185" s="183" t="s">
        <v>244</v>
      </c>
      <c r="D185" s="183" t="s">
        <v>135</v>
      </c>
      <c r="E185" s="184" t="s">
        <v>245</v>
      </c>
      <c r="F185" s="185" t="s">
        <v>246</v>
      </c>
      <c r="G185" s="186" t="s">
        <v>159</v>
      </c>
      <c r="H185" s="187">
        <v>2</v>
      </c>
      <c r="I185" s="188"/>
      <c r="J185" s="189">
        <f>ROUND(I185*H185,2)</f>
        <v>0</v>
      </c>
      <c r="K185" s="190"/>
      <c r="L185" s="39"/>
      <c r="M185" s="191" t="s">
        <v>1</v>
      </c>
      <c r="N185" s="192" t="s">
        <v>39</v>
      </c>
      <c r="O185" s="71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95" t="s">
        <v>210</v>
      </c>
      <c r="AT185" s="195" t="s">
        <v>135</v>
      </c>
      <c r="AU185" s="195" t="s">
        <v>140</v>
      </c>
      <c r="AY185" s="17" t="s">
        <v>132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7" t="s">
        <v>140</v>
      </c>
      <c r="BK185" s="196">
        <f>ROUND(I185*H185,2)</f>
        <v>0</v>
      </c>
      <c r="BL185" s="17" t="s">
        <v>210</v>
      </c>
      <c r="BM185" s="195" t="s">
        <v>247</v>
      </c>
    </row>
    <row r="186" spans="1:65" s="2" customFormat="1" ht="21.75" customHeight="1">
      <c r="A186" s="34"/>
      <c r="B186" s="35"/>
      <c r="C186" s="183" t="s">
        <v>248</v>
      </c>
      <c r="D186" s="183" t="s">
        <v>135</v>
      </c>
      <c r="E186" s="184" t="s">
        <v>249</v>
      </c>
      <c r="F186" s="185" t="s">
        <v>250</v>
      </c>
      <c r="G186" s="186" t="s">
        <v>159</v>
      </c>
      <c r="H186" s="187">
        <v>5</v>
      </c>
      <c r="I186" s="188"/>
      <c r="J186" s="189">
        <f>ROUND(I186*H186,2)</f>
        <v>0</v>
      </c>
      <c r="K186" s="190"/>
      <c r="L186" s="39"/>
      <c r="M186" s="191" t="s">
        <v>1</v>
      </c>
      <c r="N186" s="192" t="s">
        <v>39</v>
      </c>
      <c r="O186" s="71"/>
      <c r="P186" s="193">
        <f>O186*H186</f>
        <v>0</v>
      </c>
      <c r="Q186" s="193">
        <v>2.0000000000000002E-5</v>
      </c>
      <c r="R186" s="193">
        <f>Q186*H186</f>
        <v>1E-4</v>
      </c>
      <c r="S186" s="193">
        <v>0</v>
      </c>
      <c r="T186" s="19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5" t="s">
        <v>210</v>
      </c>
      <c r="AT186" s="195" t="s">
        <v>135</v>
      </c>
      <c r="AU186" s="195" t="s">
        <v>140</v>
      </c>
      <c r="AY186" s="17" t="s">
        <v>132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7" t="s">
        <v>140</v>
      </c>
      <c r="BK186" s="196">
        <f>ROUND(I186*H186,2)</f>
        <v>0</v>
      </c>
      <c r="BL186" s="17" t="s">
        <v>210</v>
      </c>
      <c r="BM186" s="195" t="s">
        <v>251</v>
      </c>
    </row>
    <row r="187" spans="1:65" s="13" customFormat="1" ht="11.25">
      <c r="B187" s="197"/>
      <c r="C187" s="198"/>
      <c r="D187" s="199" t="s">
        <v>146</v>
      </c>
      <c r="E187" s="200" t="s">
        <v>1</v>
      </c>
      <c r="F187" s="201" t="s">
        <v>252</v>
      </c>
      <c r="G187" s="198"/>
      <c r="H187" s="200" t="s">
        <v>1</v>
      </c>
      <c r="I187" s="202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146</v>
      </c>
      <c r="AU187" s="207" t="s">
        <v>140</v>
      </c>
      <c r="AV187" s="13" t="s">
        <v>81</v>
      </c>
      <c r="AW187" s="13" t="s">
        <v>31</v>
      </c>
      <c r="AX187" s="13" t="s">
        <v>73</v>
      </c>
      <c r="AY187" s="207" t="s">
        <v>132</v>
      </c>
    </row>
    <row r="188" spans="1:65" s="14" customFormat="1" ht="11.25">
      <c r="B188" s="208"/>
      <c r="C188" s="209"/>
      <c r="D188" s="199" t="s">
        <v>146</v>
      </c>
      <c r="E188" s="210" t="s">
        <v>1</v>
      </c>
      <c r="F188" s="211" t="s">
        <v>253</v>
      </c>
      <c r="G188" s="209"/>
      <c r="H188" s="212">
        <v>5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146</v>
      </c>
      <c r="AU188" s="218" t="s">
        <v>140</v>
      </c>
      <c r="AV188" s="14" t="s">
        <v>140</v>
      </c>
      <c r="AW188" s="14" t="s">
        <v>31</v>
      </c>
      <c r="AX188" s="14" t="s">
        <v>81</v>
      </c>
      <c r="AY188" s="218" t="s">
        <v>132</v>
      </c>
    </row>
    <row r="189" spans="1:65" s="2" customFormat="1" ht="21.75" customHeight="1">
      <c r="A189" s="34"/>
      <c r="B189" s="35"/>
      <c r="C189" s="219" t="s">
        <v>254</v>
      </c>
      <c r="D189" s="219" t="s">
        <v>237</v>
      </c>
      <c r="E189" s="220" t="s">
        <v>255</v>
      </c>
      <c r="F189" s="221" t="s">
        <v>256</v>
      </c>
      <c r="G189" s="222" t="s">
        <v>257</v>
      </c>
      <c r="H189" s="223">
        <v>5</v>
      </c>
      <c r="I189" s="224"/>
      <c r="J189" s="225">
        <f>ROUND(I189*H189,2)</f>
        <v>0</v>
      </c>
      <c r="K189" s="226"/>
      <c r="L189" s="227"/>
      <c r="M189" s="228" t="s">
        <v>1</v>
      </c>
      <c r="N189" s="229" t="s">
        <v>39</v>
      </c>
      <c r="O189" s="71"/>
      <c r="P189" s="193">
        <f>O189*H189</f>
        <v>0</v>
      </c>
      <c r="Q189" s="193">
        <v>2.5000000000000001E-4</v>
      </c>
      <c r="R189" s="193">
        <f>Q189*H189</f>
        <v>1.25E-3</v>
      </c>
      <c r="S189" s="193">
        <v>0</v>
      </c>
      <c r="T189" s="19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95" t="s">
        <v>240</v>
      </c>
      <c r="AT189" s="195" t="s">
        <v>237</v>
      </c>
      <c r="AU189" s="195" t="s">
        <v>140</v>
      </c>
      <c r="AY189" s="17" t="s">
        <v>132</v>
      </c>
      <c r="BE189" s="196">
        <f>IF(N189="základní",J189,0)</f>
        <v>0</v>
      </c>
      <c r="BF189" s="196">
        <f>IF(N189="snížená",J189,0)</f>
        <v>0</v>
      </c>
      <c r="BG189" s="196">
        <f>IF(N189="zákl. přenesená",J189,0)</f>
        <v>0</v>
      </c>
      <c r="BH189" s="196">
        <f>IF(N189="sníž. přenesená",J189,0)</f>
        <v>0</v>
      </c>
      <c r="BI189" s="196">
        <f>IF(N189="nulová",J189,0)</f>
        <v>0</v>
      </c>
      <c r="BJ189" s="17" t="s">
        <v>140</v>
      </c>
      <c r="BK189" s="196">
        <f>ROUND(I189*H189,2)</f>
        <v>0</v>
      </c>
      <c r="BL189" s="17" t="s">
        <v>210</v>
      </c>
      <c r="BM189" s="195" t="s">
        <v>258</v>
      </c>
    </row>
    <row r="190" spans="1:65" s="12" customFormat="1" ht="22.9" customHeight="1">
      <c r="B190" s="167"/>
      <c r="C190" s="168"/>
      <c r="D190" s="169" t="s">
        <v>72</v>
      </c>
      <c r="E190" s="181" t="s">
        <v>259</v>
      </c>
      <c r="F190" s="181" t="s">
        <v>260</v>
      </c>
      <c r="G190" s="168"/>
      <c r="H190" s="168"/>
      <c r="I190" s="171"/>
      <c r="J190" s="182">
        <f>BK190</f>
        <v>0</v>
      </c>
      <c r="K190" s="168"/>
      <c r="L190" s="173"/>
      <c r="M190" s="174"/>
      <c r="N190" s="175"/>
      <c r="O190" s="175"/>
      <c r="P190" s="176">
        <f>SUM(P191:P220)</f>
        <v>0</v>
      </c>
      <c r="Q190" s="175"/>
      <c r="R190" s="176">
        <f>SUM(R191:R220)</f>
        <v>7.8822565000000004E-3</v>
      </c>
      <c r="S190" s="175"/>
      <c r="T190" s="177">
        <f>SUM(T191:T220)</f>
        <v>7.0790000000000006E-2</v>
      </c>
      <c r="AR190" s="178" t="s">
        <v>140</v>
      </c>
      <c r="AT190" s="179" t="s">
        <v>72</v>
      </c>
      <c r="AU190" s="179" t="s">
        <v>81</v>
      </c>
      <c r="AY190" s="178" t="s">
        <v>132</v>
      </c>
      <c r="BK190" s="180">
        <f>SUM(BK191:BK220)</f>
        <v>0</v>
      </c>
    </row>
    <row r="191" spans="1:65" s="2" customFormat="1" ht="16.5" customHeight="1">
      <c r="A191" s="34"/>
      <c r="B191" s="35"/>
      <c r="C191" s="183" t="s">
        <v>261</v>
      </c>
      <c r="D191" s="183" t="s">
        <v>135</v>
      </c>
      <c r="E191" s="184" t="s">
        <v>262</v>
      </c>
      <c r="F191" s="185" t="s">
        <v>263</v>
      </c>
      <c r="G191" s="186" t="s">
        <v>159</v>
      </c>
      <c r="H191" s="187">
        <v>1</v>
      </c>
      <c r="I191" s="188"/>
      <c r="J191" s="189">
        <f>ROUND(I191*H191,2)</f>
        <v>0</v>
      </c>
      <c r="K191" s="190"/>
      <c r="L191" s="39"/>
      <c r="M191" s="191" t="s">
        <v>1</v>
      </c>
      <c r="N191" s="192" t="s">
        <v>39</v>
      </c>
      <c r="O191" s="71"/>
      <c r="P191" s="193">
        <f>O191*H191</f>
        <v>0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95" t="s">
        <v>210</v>
      </c>
      <c r="AT191" s="195" t="s">
        <v>135</v>
      </c>
      <c r="AU191" s="195" t="s">
        <v>140</v>
      </c>
      <c r="AY191" s="17" t="s">
        <v>132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7" t="s">
        <v>140</v>
      </c>
      <c r="BK191" s="196">
        <f>ROUND(I191*H191,2)</f>
        <v>0</v>
      </c>
      <c r="BL191" s="17" t="s">
        <v>210</v>
      </c>
      <c r="BM191" s="195" t="s">
        <v>264</v>
      </c>
    </row>
    <row r="192" spans="1:65" s="2" customFormat="1" ht="16.5" customHeight="1">
      <c r="A192" s="34"/>
      <c r="B192" s="35"/>
      <c r="C192" s="219" t="s">
        <v>265</v>
      </c>
      <c r="D192" s="219" t="s">
        <v>237</v>
      </c>
      <c r="E192" s="220" t="s">
        <v>266</v>
      </c>
      <c r="F192" s="221" t="s">
        <v>267</v>
      </c>
      <c r="G192" s="222" t="s">
        <v>159</v>
      </c>
      <c r="H192" s="223">
        <v>1</v>
      </c>
      <c r="I192" s="224"/>
      <c r="J192" s="225">
        <f>ROUND(I192*H192,2)</f>
        <v>0</v>
      </c>
      <c r="K192" s="226"/>
      <c r="L192" s="227"/>
      <c r="M192" s="228" t="s">
        <v>1</v>
      </c>
      <c r="N192" s="229" t="s">
        <v>39</v>
      </c>
      <c r="O192" s="71"/>
      <c r="P192" s="193">
        <f>O192*H192</f>
        <v>0</v>
      </c>
      <c r="Q192" s="193">
        <v>2.2000000000000001E-3</v>
      </c>
      <c r="R192" s="193">
        <f>Q192*H192</f>
        <v>2.2000000000000001E-3</v>
      </c>
      <c r="S192" s="193">
        <v>0</v>
      </c>
      <c r="T192" s="19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95" t="s">
        <v>240</v>
      </c>
      <c r="AT192" s="195" t="s">
        <v>237</v>
      </c>
      <c r="AU192" s="195" t="s">
        <v>140</v>
      </c>
      <c r="AY192" s="17" t="s">
        <v>132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17" t="s">
        <v>140</v>
      </c>
      <c r="BK192" s="196">
        <f>ROUND(I192*H192,2)</f>
        <v>0</v>
      </c>
      <c r="BL192" s="17" t="s">
        <v>210</v>
      </c>
      <c r="BM192" s="195" t="s">
        <v>268</v>
      </c>
    </row>
    <row r="193" spans="1:65" s="2" customFormat="1" ht="16.5" customHeight="1">
      <c r="A193" s="34"/>
      <c r="B193" s="35"/>
      <c r="C193" s="183" t="s">
        <v>269</v>
      </c>
      <c r="D193" s="183" t="s">
        <v>135</v>
      </c>
      <c r="E193" s="184" t="s">
        <v>270</v>
      </c>
      <c r="F193" s="185" t="s">
        <v>271</v>
      </c>
      <c r="G193" s="186" t="s">
        <v>272</v>
      </c>
      <c r="H193" s="187">
        <v>1</v>
      </c>
      <c r="I193" s="188"/>
      <c r="J193" s="189">
        <f>ROUND(I193*H193,2)</f>
        <v>0</v>
      </c>
      <c r="K193" s="190"/>
      <c r="L193" s="39"/>
      <c r="M193" s="191" t="s">
        <v>1</v>
      </c>
      <c r="N193" s="192" t="s">
        <v>39</v>
      </c>
      <c r="O193" s="71"/>
      <c r="P193" s="193">
        <f>O193*H193</f>
        <v>0</v>
      </c>
      <c r="Q193" s="193">
        <v>0</v>
      </c>
      <c r="R193" s="193">
        <f>Q193*H193</f>
        <v>0</v>
      </c>
      <c r="S193" s="193">
        <v>6.7000000000000004E-2</v>
      </c>
      <c r="T193" s="194">
        <f>S193*H193</f>
        <v>6.7000000000000004E-2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5" t="s">
        <v>210</v>
      </c>
      <c r="AT193" s="195" t="s">
        <v>135</v>
      </c>
      <c r="AU193" s="195" t="s">
        <v>140</v>
      </c>
      <c r="AY193" s="17" t="s">
        <v>132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7" t="s">
        <v>140</v>
      </c>
      <c r="BK193" s="196">
        <f>ROUND(I193*H193,2)</f>
        <v>0</v>
      </c>
      <c r="BL193" s="17" t="s">
        <v>210</v>
      </c>
      <c r="BM193" s="195" t="s">
        <v>273</v>
      </c>
    </row>
    <row r="194" spans="1:65" s="2" customFormat="1" ht="16.5" customHeight="1">
      <c r="A194" s="34"/>
      <c r="B194" s="35"/>
      <c r="C194" s="183" t="s">
        <v>274</v>
      </c>
      <c r="D194" s="183" t="s">
        <v>135</v>
      </c>
      <c r="E194" s="184" t="s">
        <v>275</v>
      </c>
      <c r="F194" s="185" t="s">
        <v>276</v>
      </c>
      <c r="G194" s="186" t="s">
        <v>159</v>
      </c>
      <c r="H194" s="187">
        <v>1</v>
      </c>
      <c r="I194" s="188"/>
      <c r="J194" s="189">
        <f>ROUND(I194*H194,2)</f>
        <v>0</v>
      </c>
      <c r="K194" s="190"/>
      <c r="L194" s="39"/>
      <c r="M194" s="191" t="s">
        <v>1</v>
      </c>
      <c r="N194" s="192" t="s">
        <v>39</v>
      </c>
      <c r="O194" s="71"/>
      <c r="P194" s="193">
        <f>O194*H194</f>
        <v>0</v>
      </c>
      <c r="Q194" s="193">
        <v>0</v>
      </c>
      <c r="R194" s="193">
        <f>Q194*H194</f>
        <v>0</v>
      </c>
      <c r="S194" s="193">
        <v>4.8999999999999998E-4</v>
      </c>
      <c r="T194" s="194">
        <f>S194*H194</f>
        <v>4.8999999999999998E-4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95" t="s">
        <v>210</v>
      </c>
      <c r="AT194" s="195" t="s">
        <v>135</v>
      </c>
      <c r="AU194" s="195" t="s">
        <v>140</v>
      </c>
      <c r="AY194" s="17" t="s">
        <v>132</v>
      </c>
      <c r="BE194" s="196">
        <f>IF(N194="základní",J194,0)</f>
        <v>0</v>
      </c>
      <c r="BF194" s="196">
        <f>IF(N194="snížená",J194,0)</f>
        <v>0</v>
      </c>
      <c r="BG194" s="196">
        <f>IF(N194="zákl. přenesená",J194,0)</f>
        <v>0</v>
      </c>
      <c r="BH194" s="196">
        <f>IF(N194="sníž. přenesená",J194,0)</f>
        <v>0</v>
      </c>
      <c r="BI194" s="196">
        <f>IF(N194="nulová",J194,0)</f>
        <v>0</v>
      </c>
      <c r="BJ194" s="17" t="s">
        <v>140</v>
      </c>
      <c r="BK194" s="196">
        <f>ROUND(I194*H194,2)</f>
        <v>0</v>
      </c>
      <c r="BL194" s="17" t="s">
        <v>210</v>
      </c>
      <c r="BM194" s="195" t="s">
        <v>277</v>
      </c>
    </row>
    <row r="195" spans="1:65" s="13" customFormat="1" ht="11.25">
      <c r="B195" s="197"/>
      <c r="C195" s="198"/>
      <c r="D195" s="199" t="s">
        <v>146</v>
      </c>
      <c r="E195" s="200" t="s">
        <v>1</v>
      </c>
      <c r="F195" s="201" t="s">
        <v>278</v>
      </c>
      <c r="G195" s="198"/>
      <c r="H195" s="200" t="s">
        <v>1</v>
      </c>
      <c r="I195" s="202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146</v>
      </c>
      <c r="AU195" s="207" t="s">
        <v>140</v>
      </c>
      <c r="AV195" s="13" t="s">
        <v>81</v>
      </c>
      <c r="AW195" s="13" t="s">
        <v>31</v>
      </c>
      <c r="AX195" s="13" t="s">
        <v>73</v>
      </c>
      <c r="AY195" s="207" t="s">
        <v>132</v>
      </c>
    </row>
    <row r="196" spans="1:65" s="14" customFormat="1" ht="11.25">
      <c r="B196" s="208"/>
      <c r="C196" s="209"/>
      <c r="D196" s="199" t="s">
        <v>146</v>
      </c>
      <c r="E196" s="210" t="s">
        <v>1</v>
      </c>
      <c r="F196" s="211" t="s">
        <v>81</v>
      </c>
      <c r="G196" s="209"/>
      <c r="H196" s="212">
        <v>1</v>
      </c>
      <c r="I196" s="213"/>
      <c r="J196" s="209"/>
      <c r="K196" s="209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146</v>
      </c>
      <c r="AU196" s="218" t="s">
        <v>140</v>
      </c>
      <c r="AV196" s="14" t="s">
        <v>140</v>
      </c>
      <c r="AW196" s="14" t="s">
        <v>31</v>
      </c>
      <c r="AX196" s="14" t="s">
        <v>81</v>
      </c>
      <c r="AY196" s="218" t="s">
        <v>132</v>
      </c>
    </row>
    <row r="197" spans="1:65" s="2" customFormat="1" ht="16.5" customHeight="1">
      <c r="A197" s="34"/>
      <c r="B197" s="35"/>
      <c r="C197" s="183" t="s">
        <v>279</v>
      </c>
      <c r="D197" s="183" t="s">
        <v>135</v>
      </c>
      <c r="E197" s="184" t="s">
        <v>280</v>
      </c>
      <c r="F197" s="185" t="s">
        <v>281</v>
      </c>
      <c r="G197" s="186" t="s">
        <v>159</v>
      </c>
      <c r="H197" s="187">
        <v>2</v>
      </c>
      <c r="I197" s="188"/>
      <c r="J197" s="189">
        <f>ROUND(I197*H197,2)</f>
        <v>0</v>
      </c>
      <c r="K197" s="190"/>
      <c r="L197" s="39"/>
      <c r="M197" s="191" t="s">
        <v>1</v>
      </c>
      <c r="N197" s="192" t="s">
        <v>39</v>
      </c>
      <c r="O197" s="71"/>
      <c r="P197" s="193">
        <f>O197*H197</f>
        <v>0</v>
      </c>
      <c r="Q197" s="193">
        <v>1.0891399999999999E-3</v>
      </c>
      <c r="R197" s="193">
        <f>Q197*H197</f>
        <v>2.1782799999999999E-3</v>
      </c>
      <c r="S197" s="193">
        <v>0</v>
      </c>
      <c r="T197" s="194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5" t="s">
        <v>210</v>
      </c>
      <c r="AT197" s="195" t="s">
        <v>135</v>
      </c>
      <c r="AU197" s="195" t="s">
        <v>140</v>
      </c>
      <c r="AY197" s="17" t="s">
        <v>132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17" t="s">
        <v>140</v>
      </c>
      <c r="BK197" s="196">
        <f>ROUND(I197*H197,2)</f>
        <v>0</v>
      </c>
      <c r="BL197" s="17" t="s">
        <v>210</v>
      </c>
      <c r="BM197" s="195" t="s">
        <v>282</v>
      </c>
    </row>
    <row r="198" spans="1:65" s="13" customFormat="1" ht="11.25">
      <c r="B198" s="197"/>
      <c r="C198" s="198"/>
      <c r="D198" s="199" t="s">
        <v>146</v>
      </c>
      <c r="E198" s="200" t="s">
        <v>1</v>
      </c>
      <c r="F198" s="201" t="s">
        <v>283</v>
      </c>
      <c r="G198" s="198"/>
      <c r="H198" s="200" t="s">
        <v>1</v>
      </c>
      <c r="I198" s="202"/>
      <c r="J198" s="198"/>
      <c r="K198" s="198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146</v>
      </c>
      <c r="AU198" s="207" t="s">
        <v>140</v>
      </c>
      <c r="AV198" s="13" t="s">
        <v>81</v>
      </c>
      <c r="AW198" s="13" t="s">
        <v>31</v>
      </c>
      <c r="AX198" s="13" t="s">
        <v>73</v>
      </c>
      <c r="AY198" s="207" t="s">
        <v>132</v>
      </c>
    </row>
    <row r="199" spans="1:65" s="14" customFormat="1" ht="11.25">
      <c r="B199" s="208"/>
      <c r="C199" s="209"/>
      <c r="D199" s="199" t="s">
        <v>146</v>
      </c>
      <c r="E199" s="210" t="s">
        <v>1</v>
      </c>
      <c r="F199" s="211" t="s">
        <v>284</v>
      </c>
      <c r="G199" s="209"/>
      <c r="H199" s="212">
        <v>2</v>
      </c>
      <c r="I199" s="213"/>
      <c r="J199" s="209"/>
      <c r="K199" s="209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146</v>
      </c>
      <c r="AU199" s="218" t="s">
        <v>140</v>
      </c>
      <c r="AV199" s="14" t="s">
        <v>140</v>
      </c>
      <c r="AW199" s="14" t="s">
        <v>31</v>
      </c>
      <c r="AX199" s="14" t="s">
        <v>81</v>
      </c>
      <c r="AY199" s="218" t="s">
        <v>132</v>
      </c>
    </row>
    <row r="200" spans="1:65" s="2" customFormat="1" ht="16.5" customHeight="1">
      <c r="A200" s="34"/>
      <c r="B200" s="35"/>
      <c r="C200" s="183" t="s">
        <v>285</v>
      </c>
      <c r="D200" s="183" t="s">
        <v>135</v>
      </c>
      <c r="E200" s="184" t="s">
        <v>286</v>
      </c>
      <c r="F200" s="185" t="s">
        <v>287</v>
      </c>
      <c r="G200" s="186" t="s">
        <v>272</v>
      </c>
      <c r="H200" s="187">
        <v>1</v>
      </c>
      <c r="I200" s="188"/>
      <c r="J200" s="189">
        <f>ROUND(I200*H200,2)</f>
        <v>0</v>
      </c>
      <c r="K200" s="190"/>
      <c r="L200" s="39"/>
      <c r="M200" s="191" t="s">
        <v>1</v>
      </c>
      <c r="N200" s="192" t="s">
        <v>39</v>
      </c>
      <c r="O200" s="71"/>
      <c r="P200" s="193">
        <f>O200*H200</f>
        <v>0</v>
      </c>
      <c r="Q200" s="193">
        <v>0</v>
      </c>
      <c r="R200" s="193">
        <f>Q200*H200</f>
        <v>0</v>
      </c>
      <c r="S200" s="193">
        <v>8.5999999999999998E-4</v>
      </c>
      <c r="T200" s="194">
        <f>S200*H200</f>
        <v>8.5999999999999998E-4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95" t="s">
        <v>210</v>
      </c>
      <c r="AT200" s="195" t="s">
        <v>135</v>
      </c>
      <c r="AU200" s="195" t="s">
        <v>140</v>
      </c>
      <c r="AY200" s="17" t="s">
        <v>132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7" t="s">
        <v>140</v>
      </c>
      <c r="BK200" s="196">
        <f>ROUND(I200*H200,2)</f>
        <v>0</v>
      </c>
      <c r="BL200" s="17" t="s">
        <v>210</v>
      </c>
      <c r="BM200" s="195" t="s">
        <v>288</v>
      </c>
    </row>
    <row r="201" spans="1:65" s="13" customFormat="1" ht="11.25">
      <c r="B201" s="197"/>
      <c r="C201" s="198"/>
      <c r="D201" s="199" t="s">
        <v>146</v>
      </c>
      <c r="E201" s="200" t="s">
        <v>1</v>
      </c>
      <c r="F201" s="201" t="s">
        <v>289</v>
      </c>
      <c r="G201" s="198"/>
      <c r="H201" s="200" t="s">
        <v>1</v>
      </c>
      <c r="I201" s="202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146</v>
      </c>
      <c r="AU201" s="207" t="s">
        <v>140</v>
      </c>
      <c r="AV201" s="13" t="s">
        <v>81</v>
      </c>
      <c r="AW201" s="13" t="s">
        <v>31</v>
      </c>
      <c r="AX201" s="13" t="s">
        <v>73</v>
      </c>
      <c r="AY201" s="207" t="s">
        <v>132</v>
      </c>
    </row>
    <row r="202" spans="1:65" s="14" customFormat="1" ht="11.25">
      <c r="B202" s="208"/>
      <c r="C202" s="209"/>
      <c r="D202" s="199" t="s">
        <v>146</v>
      </c>
      <c r="E202" s="210" t="s">
        <v>1</v>
      </c>
      <c r="F202" s="211" t="s">
        <v>81</v>
      </c>
      <c r="G202" s="209"/>
      <c r="H202" s="212">
        <v>1</v>
      </c>
      <c r="I202" s="213"/>
      <c r="J202" s="209"/>
      <c r="K202" s="209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146</v>
      </c>
      <c r="AU202" s="218" t="s">
        <v>140</v>
      </c>
      <c r="AV202" s="14" t="s">
        <v>140</v>
      </c>
      <c r="AW202" s="14" t="s">
        <v>31</v>
      </c>
      <c r="AX202" s="14" t="s">
        <v>81</v>
      </c>
      <c r="AY202" s="218" t="s">
        <v>132</v>
      </c>
    </row>
    <row r="203" spans="1:65" s="2" customFormat="1" ht="24.2" customHeight="1">
      <c r="A203" s="34"/>
      <c r="B203" s="35"/>
      <c r="C203" s="183" t="s">
        <v>290</v>
      </c>
      <c r="D203" s="183" t="s">
        <v>135</v>
      </c>
      <c r="E203" s="184" t="s">
        <v>291</v>
      </c>
      <c r="F203" s="185" t="s">
        <v>292</v>
      </c>
      <c r="G203" s="186" t="s">
        <v>159</v>
      </c>
      <c r="H203" s="187">
        <v>1</v>
      </c>
      <c r="I203" s="188"/>
      <c r="J203" s="189">
        <f>ROUND(I203*H203,2)</f>
        <v>0</v>
      </c>
      <c r="K203" s="190"/>
      <c r="L203" s="39"/>
      <c r="M203" s="191" t="s">
        <v>1</v>
      </c>
      <c r="N203" s="192" t="s">
        <v>39</v>
      </c>
      <c r="O203" s="71"/>
      <c r="P203" s="193">
        <f>O203*H203</f>
        <v>0</v>
      </c>
      <c r="Q203" s="193">
        <v>3.9140000000000001E-5</v>
      </c>
      <c r="R203" s="193">
        <f>Q203*H203</f>
        <v>3.9140000000000001E-5</v>
      </c>
      <c r="S203" s="193">
        <v>0</v>
      </c>
      <c r="T203" s="194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95" t="s">
        <v>210</v>
      </c>
      <c r="AT203" s="195" t="s">
        <v>135</v>
      </c>
      <c r="AU203" s="195" t="s">
        <v>140</v>
      </c>
      <c r="AY203" s="17" t="s">
        <v>132</v>
      </c>
      <c r="BE203" s="196">
        <f>IF(N203="základní",J203,0)</f>
        <v>0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7" t="s">
        <v>140</v>
      </c>
      <c r="BK203" s="196">
        <f>ROUND(I203*H203,2)</f>
        <v>0</v>
      </c>
      <c r="BL203" s="17" t="s">
        <v>210</v>
      </c>
      <c r="BM203" s="195" t="s">
        <v>293</v>
      </c>
    </row>
    <row r="204" spans="1:65" s="2" customFormat="1" ht="16.5" customHeight="1">
      <c r="A204" s="34"/>
      <c r="B204" s="35"/>
      <c r="C204" s="219" t="s">
        <v>240</v>
      </c>
      <c r="D204" s="219" t="s">
        <v>237</v>
      </c>
      <c r="E204" s="220" t="s">
        <v>294</v>
      </c>
      <c r="F204" s="221" t="s">
        <v>295</v>
      </c>
      <c r="G204" s="222" t="s">
        <v>159</v>
      </c>
      <c r="H204" s="223">
        <v>1</v>
      </c>
      <c r="I204" s="224"/>
      <c r="J204" s="225">
        <f>ROUND(I204*H204,2)</f>
        <v>0</v>
      </c>
      <c r="K204" s="226"/>
      <c r="L204" s="227"/>
      <c r="M204" s="228" t="s">
        <v>1</v>
      </c>
      <c r="N204" s="229" t="s">
        <v>39</v>
      </c>
      <c r="O204" s="71"/>
      <c r="P204" s="193">
        <f>O204*H204</f>
        <v>0</v>
      </c>
      <c r="Q204" s="193">
        <v>1.47E-3</v>
      </c>
      <c r="R204" s="193">
        <f>Q204*H204</f>
        <v>1.47E-3</v>
      </c>
      <c r="S204" s="193">
        <v>0</v>
      </c>
      <c r="T204" s="19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95" t="s">
        <v>240</v>
      </c>
      <c r="AT204" s="195" t="s">
        <v>237</v>
      </c>
      <c r="AU204" s="195" t="s">
        <v>140</v>
      </c>
      <c r="AY204" s="17" t="s">
        <v>132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7" t="s">
        <v>140</v>
      </c>
      <c r="BK204" s="196">
        <f>ROUND(I204*H204,2)</f>
        <v>0</v>
      </c>
      <c r="BL204" s="17" t="s">
        <v>210</v>
      </c>
      <c r="BM204" s="195" t="s">
        <v>296</v>
      </c>
    </row>
    <row r="205" spans="1:65" s="2" customFormat="1" ht="24.2" customHeight="1">
      <c r="A205" s="34"/>
      <c r="B205" s="35"/>
      <c r="C205" s="183" t="s">
        <v>297</v>
      </c>
      <c r="D205" s="183" t="s">
        <v>135</v>
      </c>
      <c r="E205" s="184" t="s">
        <v>298</v>
      </c>
      <c r="F205" s="185" t="s">
        <v>299</v>
      </c>
      <c r="G205" s="186" t="s">
        <v>159</v>
      </c>
      <c r="H205" s="187">
        <v>1</v>
      </c>
      <c r="I205" s="188"/>
      <c r="J205" s="189">
        <f>ROUND(I205*H205,2)</f>
        <v>0</v>
      </c>
      <c r="K205" s="190"/>
      <c r="L205" s="39"/>
      <c r="M205" s="191" t="s">
        <v>1</v>
      </c>
      <c r="N205" s="192" t="s">
        <v>39</v>
      </c>
      <c r="O205" s="71"/>
      <c r="P205" s="193">
        <f>O205*H205</f>
        <v>0</v>
      </c>
      <c r="Q205" s="193">
        <v>6.0000000000000002E-5</v>
      </c>
      <c r="R205" s="193">
        <f>Q205*H205</f>
        <v>6.0000000000000002E-5</v>
      </c>
      <c r="S205" s="193">
        <v>0</v>
      </c>
      <c r="T205" s="194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95" t="s">
        <v>210</v>
      </c>
      <c r="AT205" s="195" t="s">
        <v>135</v>
      </c>
      <c r="AU205" s="195" t="s">
        <v>140</v>
      </c>
      <c r="AY205" s="17" t="s">
        <v>132</v>
      </c>
      <c r="BE205" s="196">
        <f>IF(N205="základní",J205,0)</f>
        <v>0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7" t="s">
        <v>140</v>
      </c>
      <c r="BK205" s="196">
        <f>ROUND(I205*H205,2)</f>
        <v>0</v>
      </c>
      <c r="BL205" s="17" t="s">
        <v>210</v>
      </c>
      <c r="BM205" s="195" t="s">
        <v>300</v>
      </c>
    </row>
    <row r="206" spans="1:65" s="13" customFormat="1" ht="11.25">
      <c r="B206" s="197"/>
      <c r="C206" s="198"/>
      <c r="D206" s="199" t="s">
        <v>146</v>
      </c>
      <c r="E206" s="200" t="s">
        <v>1</v>
      </c>
      <c r="F206" s="201" t="s">
        <v>289</v>
      </c>
      <c r="G206" s="198"/>
      <c r="H206" s="200" t="s">
        <v>1</v>
      </c>
      <c r="I206" s="202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146</v>
      </c>
      <c r="AU206" s="207" t="s">
        <v>140</v>
      </c>
      <c r="AV206" s="13" t="s">
        <v>81</v>
      </c>
      <c r="AW206" s="13" t="s">
        <v>31</v>
      </c>
      <c r="AX206" s="13" t="s">
        <v>73</v>
      </c>
      <c r="AY206" s="207" t="s">
        <v>132</v>
      </c>
    </row>
    <row r="207" spans="1:65" s="14" customFormat="1" ht="11.25">
      <c r="B207" s="208"/>
      <c r="C207" s="209"/>
      <c r="D207" s="199" t="s">
        <v>146</v>
      </c>
      <c r="E207" s="210" t="s">
        <v>1</v>
      </c>
      <c r="F207" s="211" t="s">
        <v>81</v>
      </c>
      <c r="G207" s="209"/>
      <c r="H207" s="212">
        <v>1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146</v>
      </c>
      <c r="AU207" s="218" t="s">
        <v>140</v>
      </c>
      <c r="AV207" s="14" t="s">
        <v>140</v>
      </c>
      <c r="AW207" s="14" t="s">
        <v>31</v>
      </c>
      <c r="AX207" s="14" t="s">
        <v>81</v>
      </c>
      <c r="AY207" s="218" t="s">
        <v>132</v>
      </c>
    </row>
    <row r="208" spans="1:65" s="2" customFormat="1" ht="33" customHeight="1">
      <c r="A208" s="34"/>
      <c r="B208" s="35"/>
      <c r="C208" s="219" t="s">
        <v>301</v>
      </c>
      <c r="D208" s="219" t="s">
        <v>237</v>
      </c>
      <c r="E208" s="220" t="s">
        <v>302</v>
      </c>
      <c r="F208" s="221" t="s">
        <v>303</v>
      </c>
      <c r="G208" s="222" t="s">
        <v>159</v>
      </c>
      <c r="H208" s="223">
        <v>1</v>
      </c>
      <c r="I208" s="224"/>
      <c r="J208" s="225">
        <f>ROUND(I208*H208,2)</f>
        <v>0</v>
      </c>
      <c r="K208" s="226"/>
      <c r="L208" s="227"/>
      <c r="M208" s="228" t="s">
        <v>1</v>
      </c>
      <c r="N208" s="229" t="s">
        <v>39</v>
      </c>
      <c r="O208" s="71"/>
      <c r="P208" s="193">
        <f>O208*H208</f>
        <v>0</v>
      </c>
      <c r="Q208" s="193">
        <v>3.8000000000000002E-4</v>
      </c>
      <c r="R208" s="193">
        <f>Q208*H208</f>
        <v>3.8000000000000002E-4</v>
      </c>
      <c r="S208" s="193">
        <v>0</v>
      </c>
      <c r="T208" s="194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95" t="s">
        <v>240</v>
      </c>
      <c r="AT208" s="195" t="s">
        <v>237</v>
      </c>
      <c r="AU208" s="195" t="s">
        <v>140</v>
      </c>
      <c r="AY208" s="17" t="s">
        <v>132</v>
      </c>
      <c r="BE208" s="196">
        <f>IF(N208="základní",J208,0)</f>
        <v>0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7" t="s">
        <v>140</v>
      </c>
      <c r="BK208" s="196">
        <f>ROUND(I208*H208,2)</f>
        <v>0</v>
      </c>
      <c r="BL208" s="17" t="s">
        <v>210</v>
      </c>
      <c r="BM208" s="195" t="s">
        <v>304</v>
      </c>
    </row>
    <row r="209" spans="1:65" s="2" customFormat="1" ht="16.5" customHeight="1">
      <c r="A209" s="34"/>
      <c r="B209" s="35"/>
      <c r="C209" s="183" t="s">
        <v>305</v>
      </c>
      <c r="D209" s="183" t="s">
        <v>135</v>
      </c>
      <c r="E209" s="184" t="s">
        <v>306</v>
      </c>
      <c r="F209" s="185" t="s">
        <v>307</v>
      </c>
      <c r="G209" s="186" t="s">
        <v>159</v>
      </c>
      <c r="H209" s="187">
        <v>2</v>
      </c>
      <c r="I209" s="188"/>
      <c r="J209" s="189">
        <f>ROUND(I209*H209,2)</f>
        <v>0</v>
      </c>
      <c r="K209" s="190"/>
      <c r="L209" s="39"/>
      <c r="M209" s="191" t="s">
        <v>1</v>
      </c>
      <c r="N209" s="192" t="s">
        <v>39</v>
      </c>
      <c r="O209" s="71"/>
      <c r="P209" s="193">
        <f>O209*H209</f>
        <v>0</v>
      </c>
      <c r="Q209" s="193">
        <v>0</v>
      </c>
      <c r="R209" s="193">
        <f>Q209*H209</f>
        <v>0</v>
      </c>
      <c r="S209" s="193">
        <v>1.2199999999999999E-3</v>
      </c>
      <c r="T209" s="194">
        <f>S209*H209</f>
        <v>2.4399999999999999E-3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95" t="s">
        <v>210</v>
      </c>
      <c r="AT209" s="195" t="s">
        <v>135</v>
      </c>
      <c r="AU209" s="195" t="s">
        <v>140</v>
      </c>
      <c r="AY209" s="17" t="s">
        <v>132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7" t="s">
        <v>140</v>
      </c>
      <c r="BK209" s="196">
        <f>ROUND(I209*H209,2)</f>
        <v>0</v>
      </c>
      <c r="BL209" s="17" t="s">
        <v>210</v>
      </c>
      <c r="BM209" s="195" t="s">
        <v>308</v>
      </c>
    </row>
    <row r="210" spans="1:65" s="13" customFormat="1" ht="11.25">
      <c r="B210" s="197"/>
      <c r="C210" s="198"/>
      <c r="D210" s="199" t="s">
        <v>146</v>
      </c>
      <c r="E210" s="200" t="s">
        <v>1</v>
      </c>
      <c r="F210" s="201" t="s">
        <v>309</v>
      </c>
      <c r="G210" s="198"/>
      <c r="H210" s="200" t="s">
        <v>1</v>
      </c>
      <c r="I210" s="202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146</v>
      </c>
      <c r="AU210" s="207" t="s">
        <v>140</v>
      </c>
      <c r="AV210" s="13" t="s">
        <v>81</v>
      </c>
      <c r="AW210" s="13" t="s">
        <v>31</v>
      </c>
      <c r="AX210" s="13" t="s">
        <v>73</v>
      </c>
      <c r="AY210" s="207" t="s">
        <v>132</v>
      </c>
    </row>
    <row r="211" spans="1:65" s="14" customFormat="1" ht="11.25">
      <c r="B211" s="208"/>
      <c r="C211" s="209"/>
      <c r="D211" s="199" t="s">
        <v>146</v>
      </c>
      <c r="E211" s="210" t="s">
        <v>1</v>
      </c>
      <c r="F211" s="211" t="s">
        <v>140</v>
      </c>
      <c r="G211" s="209"/>
      <c r="H211" s="212">
        <v>2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146</v>
      </c>
      <c r="AU211" s="218" t="s">
        <v>140</v>
      </c>
      <c r="AV211" s="14" t="s">
        <v>140</v>
      </c>
      <c r="AW211" s="14" t="s">
        <v>31</v>
      </c>
      <c r="AX211" s="14" t="s">
        <v>81</v>
      </c>
      <c r="AY211" s="218" t="s">
        <v>132</v>
      </c>
    </row>
    <row r="212" spans="1:65" s="2" customFormat="1" ht="21.75" customHeight="1">
      <c r="A212" s="34"/>
      <c r="B212" s="35"/>
      <c r="C212" s="183" t="s">
        <v>310</v>
      </c>
      <c r="D212" s="183" t="s">
        <v>135</v>
      </c>
      <c r="E212" s="184" t="s">
        <v>311</v>
      </c>
      <c r="F212" s="185" t="s">
        <v>312</v>
      </c>
      <c r="G212" s="186" t="s">
        <v>159</v>
      </c>
      <c r="H212" s="187">
        <v>1</v>
      </c>
      <c r="I212" s="188"/>
      <c r="J212" s="189">
        <f>ROUND(I212*H212,2)</f>
        <v>0</v>
      </c>
      <c r="K212" s="190"/>
      <c r="L212" s="39"/>
      <c r="M212" s="191" t="s">
        <v>1</v>
      </c>
      <c r="N212" s="192" t="s">
        <v>39</v>
      </c>
      <c r="O212" s="71"/>
      <c r="P212" s="193">
        <f>O212*H212</f>
        <v>0</v>
      </c>
      <c r="Q212" s="193">
        <v>1.4898949999999999E-4</v>
      </c>
      <c r="R212" s="193">
        <f>Q212*H212</f>
        <v>1.4898949999999999E-4</v>
      </c>
      <c r="S212" s="193">
        <v>0</v>
      </c>
      <c r="T212" s="194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95" t="s">
        <v>210</v>
      </c>
      <c r="AT212" s="195" t="s">
        <v>135</v>
      </c>
      <c r="AU212" s="195" t="s">
        <v>140</v>
      </c>
      <c r="AY212" s="17" t="s">
        <v>132</v>
      </c>
      <c r="BE212" s="196">
        <f>IF(N212="základní",J212,0)</f>
        <v>0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7" t="s">
        <v>140</v>
      </c>
      <c r="BK212" s="196">
        <f>ROUND(I212*H212,2)</f>
        <v>0</v>
      </c>
      <c r="BL212" s="17" t="s">
        <v>210</v>
      </c>
      <c r="BM212" s="195" t="s">
        <v>313</v>
      </c>
    </row>
    <row r="213" spans="1:65" s="13" customFormat="1" ht="11.25">
      <c r="B213" s="197"/>
      <c r="C213" s="198"/>
      <c r="D213" s="199" t="s">
        <v>146</v>
      </c>
      <c r="E213" s="200" t="s">
        <v>1</v>
      </c>
      <c r="F213" s="201" t="s">
        <v>289</v>
      </c>
      <c r="G213" s="198"/>
      <c r="H213" s="200" t="s">
        <v>1</v>
      </c>
      <c r="I213" s="202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146</v>
      </c>
      <c r="AU213" s="207" t="s">
        <v>140</v>
      </c>
      <c r="AV213" s="13" t="s">
        <v>81</v>
      </c>
      <c r="AW213" s="13" t="s">
        <v>31</v>
      </c>
      <c r="AX213" s="13" t="s">
        <v>73</v>
      </c>
      <c r="AY213" s="207" t="s">
        <v>132</v>
      </c>
    </row>
    <row r="214" spans="1:65" s="14" customFormat="1" ht="11.25">
      <c r="B214" s="208"/>
      <c r="C214" s="209"/>
      <c r="D214" s="199" t="s">
        <v>146</v>
      </c>
      <c r="E214" s="210" t="s">
        <v>1</v>
      </c>
      <c r="F214" s="211" t="s">
        <v>81</v>
      </c>
      <c r="G214" s="209"/>
      <c r="H214" s="212">
        <v>1</v>
      </c>
      <c r="I214" s="213"/>
      <c r="J214" s="209"/>
      <c r="K214" s="209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146</v>
      </c>
      <c r="AU214" s="218" t="s">
        <v>140</v>
      </c>
      <c r="AV214" s="14" t="s">
        <v>140</v>
      </c>
      <c r="AW214" s="14" t="s">
        <v>31</v>
      </c>
      <c r="AX214" s="14" t="s">
        <v>81</v>
      </c>
      <c r="AY214" s="218" t="s">
        <v>132</v>
      </c>
    </row>
    <row r="215" spans="1:65" s="2" customFormat="1" ht="24.2" customHeight="1">
      <c r="A215" s="34"/>
      <c r="B215" s="35"/>
      <c r="C215" s="219" t="s">
        <v>314</v>
      </c>
      <c r="D215" s="219" t="s">
        <v>237</v>
      </c>
      <c r="E215" s="220" t="s">
        <v>315</v>
      </c>
      <c r="F215" s="221" t="s">
        <v>316</v>
      </c>
      <c r="G215" s="222" t="s">
        <v>159</v>
      </c>
      <c r="H215" s="223">
        <v>1</v>
      </c>
      <c r="I215" s="224"/>
      <c r="J215" s="225">
        <f t="shared" ref="J215:J220" si="0">ROUND(I215*H215,2)</f>
        <v>0</v>
      </c>
      <c r="K215" s="226"/>
      <c r="L215" s="227"/>
      <c r="M215" s="228" t="s">
        <v>1</v>
      </c>
      <c r="N215" s="229" t="s">
        <v>39</v>
      </c>
      <c r="O215" s="71"/>
      <c r="P215" s="193">
        <f t="shared" ref="P215:P220" si="1">O215*H215</f>
        <v>0</v>
      </c>
      <c r="Q215" s="193">
        <v>8.9999999999999998E-4</v>
      </c>
      <c r="R215" s="193">
        <f t="shared" ref="R215:R220" si="2">Q215*H215</f>
        <v>8.9999999999999998E-4</v>
      </c>
      <c r="S215" s="193">
        <v>0</v>
      </c>
      <c r="T215" s="194">
        <f t="shared" ref="T215:T220" si="3"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95" t="s">
        <v>240</v>
      </c>
      <c r="AT215" s="195" t="s">
        <v>237</v>
      </c>
      <c r="AU215" s="195" t="s">
        <v>140</v>
      </c>
      <c r="AY215" s="17" t="s">
        <v>132</v>
      </c>
      <c r="BE215" s="196">
        <f t="shared" ref="BE215:BE220" si="4">IF(N215="základní",J215,0)</f>
        <v>0</v>
      </c>
      <c r="BF215" s="196">
        <f t="shared" ref="BF215:BF220" si="5">IF(N215="snížená",J215,0)</f>
        <v>0</v>
      </c>
      <c r="BG215" s="196">
        <f t="shared" ref="BG215:BG220" si="6">IF(N215="zákl. přenesená",J215,0)</f>
        <v>0</v>
      </c>
      <c r="BH215" s="196">
        <f t="shared" ref="BH215:BH220" si="7">IF(N215="sníž. přenesená",J215,0)</f>
        <v>0</v>
      </c>
      <c r="BI215" s="196">
        <f t="shared" ref="BI215:BI220" si="8">IF(N215="nulová",J215,0)</f>
        <v>0</v>
      </c>
      <c r="BJ215" s="17" t="s">
        <v>140</v>
      </c>
      <c r="BK215" s="196">
        <f t="shared" ref="BK215:BK220" si="9">ROUND(I215*H215,2)</f>
        <v>0</v>
      </c>
      <c r="BL215" s="17" t="s">
        <v>210</v>
      </c>
      <c r="BM215" s="195" t="s">
        <v>317</v>
      </c>
    </row>
    <row r="216" spans="1:65" s="2" customFormat="1" ht="24.2" customHeight="1">
      <c r="A216" s="34"/>
      <c r="B216" s="35"/>
      <c r="C216" s="183" t="s">
        <v>318</v>
      </c>
      <c r="D216" s="183" t="s">
        <v>135</v>
      </c>
      <c r="E216" s="184" t="s">
        <v>319</v>
      </c>
      <c r="F216" s="185" t="s">
        <v>320</v>
      </c>
      <c r="G216" s="186" t="s">
        <v>159</v>
      </c>
      <c r="H216" s="187">
        <v>1</v>
      </c>
      <c r="I216" s="188"/>
      <c r="J216" s="189">
        <f t="shared" si="0"/>
        <v>0</v>
      </c>
      <c r="K216" s="190"/>
      <c r="L216" s="39"/>
      <c r="M216" s="191" t="s">
        <v>1</v>
      </c>
      <c r="N216" s="192" t="s">
        <v>39</v>
      </c>
      <c r="O216" s="71"/>
      <c r="P216" s="193">
        <f t="shared" si="1"/>
        <v>0</v>
      </c>
      <c r="Q216" s="193">
        <v>2.7584700000000002E-4</v>
      </c>
      <c r="R216" s="193">
        <f t="shared" si="2"/>
        <v>2.7584700000000002E-4</v>
      </c>
      <c r="S216" s="193">
        <v>0</v>
      </c>
      <c r="T216" s="194">
        <f t="shared" si="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95" t="s">
        <v>210</v>
      </c>
      <c r="AT216" s="195" t="s">
        <v>135</v>
      </c>
      <c r="AU216" s="195" t="s">
        <v>140</v>
      </c>
      <c r="AY216" s="17" t="s">
        <v>132</v>
      </c>
      <c r="BE216" s="196">
        <f t="shared" si="4"/>
        <v>0</v>
      </c>
      <c r="BF216" s="196">
        <f t="shared" si="5"/>
        <v>0</v>
      </c>
      <c r="BG216" s="196">
        <f t="shared" si="6"/>
        <v>0</v>
      </c>
      <c r="BH216" s="196">
        <f t="shared" si="7"/>
        <v>0</v>
      </c>
      <c r="BI216" s="196">
        <f t="shared" si="8"/>
        <v>0</v>
      </c>
      <c r="BJ216" s="17" t="s">
        <v>140</v>
      </c>
      <c r="BK216" s="196">
        <f t="shared" si="9"/>
        <v>0</v>
      </c>
      <c r="BL216" s="17" t="s">
        <v>210</v>
      </c>
      <c r="BM216" s="195" t="s">
        <v>321</v>
      </c>
    </row>
    <row r="217" spans="1:65" s="2" customFormat="1" ht="21.75" customHeight="1">
      <c r="A217" s="34"/>
      <c r="B217" s="35"/>
      <c r="C217" s="219" t="s">
        <v>322</v>
      </c>
      <c r="D217" s="219" t="s">
        <v>237</v>
      </c>
      <c r="E217" s="220" t="s">
        <v>323</v>
      </c>
      <c r="F217" s="221" t="s">
        <v>324</v>
      </c>
      <c r="G217" s="222" t="s">
        <v>159</v>
      </c>
      <c r="H217" s="223">
        <v>1</v>
      </c>
      <c r="I217" s="224"/>
      <c r="J217" s="225">
        <f t="shared" si="0"/>
        <v>0</v>
      </c>
      <c r="K217" s="226"/>
      <c r="L217" s="227"/>
      <c r="M217" s="228" t="s">
        <v>1</v>
      </c>
      <c r="N217" s="229" t="s">
        <v>39</v>
      </c>
      <c r="O217" s="71"/>
      <c r="P217" s="193">
        <f t="shared" si="1"/>
        <v>0</v>
      </c>
      <c r="Q217" s="193">
        <v>2.3000000000000001E-4</v>
      </c>
      <c r="R217" s="193">
        <f t="shared" si="2"/>
        <v>2.3000000000000001E-4</v>
      </c>
      <c r="S217" s="193">
        <v>0</v>
      </c>
      <c r="T217" s="194">
        <f t="shared" si="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95" t="s">
        <v>240</v>
      </c>
      <c r="AT217" s="195" t="s">
        <v>237</v>
      </c>
      <c r="AU217" s="195" t="s">
        <v>140</v>
      </c>
      <c r="AY217" s="17" t="s">
        <v>132</v>
      </c>
      <c r="BE217" s="196">
        <f t="shared" si="4"/>
        <v>0</v>
      </c>
      <c r="BF217" s="196">
        <f t="shared" si="5"/>
        <v>0</v>
      </c>
      <c r="BG217" s="196">
        <f t="shared" si="6"/>
        <v>0</v>
      </c>
      <c r="BH217" s="196">
        <f t="shared" si="7"/>
        <v>0</v>
      </c>
      <c r="BI217" s="196">
        <f t="shared" si="8"/>
        <v>0</v>
      </c>
      <c r="BJ217" s="17" t="s">
        <v>140</v>
      </c>
      <c r="BK217" s="196">
        <f t="shared" si="9"/>
        <v>0</v>
      </c>
      <c r="BL217" s="17" t="s">
        <v>210</v>
      </c>
      <c r="BM217" s="195" t="s">
        <v>325</v>
      </c>
    </row>
    <row r="218" spans="1:65" s="2" customFormat="1" ht="24.2" customHeight="1">
      <c r="A218" s="34"/>
      <c r="B218" s="35"/>
      <c r="C218" s="183" t="s">
        <v>326</v>
      </c>
      <c r="D218" s="183" t="s">
        <v>135</v>
      </c>
      <c r="E218" s="184" t="s">
        <v>327</v>
      </c>
      <c r="F218" s="185" t="s">
        <v>328</v>
      </c>
      <c r="G218" s="186" t="s">
        <v>200</v>
      </c>
      <c r="H218" s="187">
        <v>8.0000000000000002E-3</v>
      </c>
      <c r="I218" s="188"/>
      <c r="J218" s="189">
        <f t="shared" si="0"/>
        <v>0</v>
      </c>
      <c r="K218" s="190"/>
      <c r="L218" s="39"/>
      <c r="M218" s="191" t="s">
        <v>1</v>
      </c>
      <c r="N218" s="192" t="s">
        <v>39</v>
      </c>
      <c r="O218" s="71"/>
      <c r="P218" s="193">
        <f t="shared" si="1"/>
        <v>0</v>
      </c>
      <c r="Q218" s="193">
        <v>0</v>
      </c>
      <c r="R218" s="193">
        <f t="shared" si="2"/>
        <v>0</v>
      </c>
      <c r="S218" s="193">
        <v>0</v>
      </c>
      <c r="T218" s="194">
        <f t="shared" si="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95" t="s">
        <v>210</v>
      </c>
      <c r="AT218" s="195" t="s">
        <v>135</v>
      </c>
      <c r="AU218" s="195" t="s">
        <v>140</v>
      </c>
      <c r="AY218" s="17" t="s">
        <v>132</v>
      </c>
      <c r="BE218" s="196">
        <f t="shared" si="4"/>
        <v>0</v>
      </c>
      <c r="BF218" s="196">
        <f t="shared" si="5"/>
        <v>0</v>
      </c>
      <c r="BG218" s="196">
        <f t="shared" si="6"/>
        <v>0</v>
      </c>
      <c r="BH218" s="196">
        <f t="shared" si="7"/>
        <v>0</v>
      </c>
      <c r="BI218" s="196">
        <f t="shared" si="8"/>
        <v>0</v>
      </c>
      <c r="BJ218" s="17" t="s">
        <v>140</v>
      </c>
      <c r="BK218" s="196">
        <f t="shared" si="9"/>
        <v>0</v>
      </c>
      <c r="BL218" s="17" t="s">
        <v>210</v>
      </c>
      <c r="BM218" s="195" t="s">
        <v>329</v>
      </c>
    </row>
    <row r="219" spans="1:65" s="2" customFormat="1" ht="24.2" customHeight="1">
      <c r="A219" s="34"/>
      <c r="B219" s="35"/>
      <c r="C219" s="183" t="s">
        <v>330</v>
      </c>
      <c r="D219" s="183" t="s">
        <v>135</v>
      </c>
      <c r="E219" s="184" t="s">
        <v>331</v>
      </c>
      <c r="F219" s="185" t="s">
        <v>332</v>
      </c>
      <c r="G219" s="186" t="s">
        <v>200</v>
      </c>
      <c r="H219" s="187">
        <v>8.0000000000000002E-3</v>
      </c>
      <c r="I219" s="188"/>
      <c r="J219" s="189">
        <f t="shared" si="0"/>
        <v>0</v>
      </c>
      <c r="K219" s="190"/>
      <c r="L219" s="39"/>
      <c r="M219" s="191" t="s">
        <v>1</v>
      </c>
      <c r="N219" s="192" t="s">
        <v>39</v>
      </c>
      <c r="O219" s="71"/>
      <c r="P219" s="193">
        <f t="shared" si="1"/>
        <v>0</v>
      </c>
      <c r="Q219" s="193">
        <v>0</v>
      </c>
      <c r="R219" s="193">
        <f t="shared" si="2"/>
        <v>0</v>
      </c>
      <c r="S219" s="193">
        <v>0</v>
      </c>
      <c r="T219" s="194">
        <f t="shared" si="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95" t="s">
        <v>210</v>
      </c>
      <c r="AT219" s="195" t="s">
        <v>135</v>
      </c>
      <c r="AU219" s="195" t="s">
        <v>140</v>
      </c>
      <c r="AY219" s="17" t="s">
        <v>132</v>
      </c>
      <c r="BE219" s="196">
        <f t="shared" si="4"/>
        <v>0</v>
      </c>
      <c r="BF219" s="196">
        <f t="shared" si="5"/>
        <v>0</v>
      </c>
      <c r="BG219" s="196">
        <f t="shared" si="6"/>
        <v>0</v>
      </c>
      <c r="BH219" s="196">
        <f t="shared" si="7"/>
        <v>0</v>
      </c>
      <c r="BI219" s="196">
        <f t="shared" si="8"/>
        <v>0</v>
      </c>
      <c r="BJ219" s="17" t="s">
        <v>140</v>
      </c>
      <c r="BK219" s="196">
        <f t="shared" si="9"/>
        <v>0</v>
      </c>
      <c r="BL219" s="17" t="s">
        <v>210</v>
      </c>
      <c r="BM219" s="195" t="s">
        <v>333</v>
      </c>
    </row>
    <row r="220" spans="1:65" s="2" customFormat="1" ht="24.2" customHeight="1">
      <c r="A220" s="34"/>
      <c r="B220" s="35"/>
      <c r="C220" s="183" t="s">
        <v>334</v>
      </c>
      <c r="D220" s="183" t="s">
        <v>135</v>
      </c>
      <c r="E220" s="184" t="s">
        <v>335</v>
      </c>
      <c r="F220" s="185" t="s">
        <v>336</v>
      </c>
      <c r="G220" s="186" t="s">
        <v>200</v>
      </c>
      <c r="H220" s="187">
        <v>8.0000000000000002E-3</v>
      </c>
      <c r="I220" s="188"/>
      <c r="J220" s="189">
        <f t="shared" si="0"/>
        <v>0</v>
      </c>
      <c r="K220" s="190"/>
      <c r="L220" s="39"/>
      <c r="M220" s="191" t="s">
        <v>1</v>
      </c>
      <c r="N220" s="192" t="s">
        <v>39</v>
      </c>
      <c r="O220" s="71"/>
      <c r="P220" s="193">
        <f t="shared" si="1"/>
        <v>0</v>
      </c>
      <c r="Q220" s="193">
        <v>0</v>
      </c>
      <c r="R220" s="193">
        <f t="shared" si="2"/>
        <v>0</v>
      </c>
      <c r="S220" s="193">
        <v>0</v>
      </c>
      <c r="T220" s="194">
        <f t="shared" si="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5" t="s">
        <v>210</v>
      </c>
      <c r="AT220" s="195" t="s">
        <v>135</v>
      </c>
      <c r="AU220" s="195" t="s">
        <v>140</v>
      </c>
      <c r="AY220" s="17" t="s">
        <v>132</v>
      </c>
      <c r="BE220" s="196">
        <f t="shared" si="4"/>
        <v>0</v>
      </c>
      <c r="BF220" s="196">
        <f t="shared" si="5"/>
        <v>0</v>
      </c>
      <c r="BG220" s="196">
        <f t="shared" si="6"/>
        <v>0</v>
      </c>
      <c r="BH220" s="196">
        <f t="shared" si="7"/>
        <v>0</v>
      </c>
      <c r="BI220" s="196">
        <f t="shared" si="8"/>
        <v>0</v>
      </c>
      <c r="BJ220" s="17" t="s">
        <v>140</v>
      </c>
      <c r="BK220" s="196">
        <f t="shared" si="9"/>
        <v>0</v>
      </c>
      <c r="BL220" s="17" t="s">
        <v>210</v>
      </c>
      <c r="BM220" s="195" t="s">
        <v>337</v>
      </c>
    </row>
    <row r="221" spans="1:65" s="12" customFormat="1" ht="22.9" customHeight="1">
      <c r="B221" s="167"/>
      <c r="C221" s="168"/>
      <c r="D221" s="169" t="s">
        <v>72</v>
      </c>
      <c r="E221" s="181" t="s">
        <v>338</v>
      </c>
      <c r="F221" s="181" t="s">
        <v>339</v>
      </c>
      <c r="G221" s="168"/>
      <c r="H221" s="168"/>
      <c r="I221" s="171"/>
      <c r="J221" s="182">
        <f>BK221</f>
        <v>0</v>
      </c>
      <c r="K221" s="168"/>
      <c r="L221" s="173"/>
      <c r="M221" s="174"/>
      <c r="N221" s="175"/>
      <c r="O221" s="175"/>
      <c r="P221" s="176">
        <f>SUM(P222:P243)</f>
        <v>0</v>
      </c>
      <c r="Q221" s="175"/>
      <c r="R221" s="176">
        <f>SUM(R222:R243)</f>
        <v>0</v>
      </c>
      <c r="S221" s="175"/>
      <c r="T221" s="177">
        <f>SUM(T222:T243)</f>
        <v>4.1650000000000006E-2</v>
      </c>
      <c r="AR221" s="178" t="s">
        <v>140</v>
      </c>
      <c r="AT221" s="179" t="s">
        <v>72</v>
      </c>
      <c r="AU221" s="179" t="s">
        <v>81</v>
      </c>
      <c r="AY221" s="178" t="s">
        <v>132</v>
      </c>
      <c r="BK221" s="180">
        <f>SUM(BK222:BK243)</f>
        <v>0</v>
      </c>
    </row>
    <row r="222" spans="1:65" s="2" customFormat="1" ht="24.2" customHeight="1">
      <c r="A222" s="34"/>
      <c r="B222" s="35"/>
      <c r="C222" s="183" t="s">
        <v>340</v>
      </c>
      <c r="D222" s="183" t="s">
        <v>135</v>
      </c>
      <c r="E222" s="184" t="s">
        <v>341</v>
      </c>
      <c r="F222" s="185" t="s">
        <v>342</v>
      </c>
      <c r="G222" s="186" t="s">
        <v>159</v>
      </c>
      <c r="H222" s="187">
        <v>5</v>
      </c>
      <c r="I222" s="188"/>
      <c r="J222" s="189">
        <f>ROUND(I222*H222,2)</f>
        <v>0</v>
      </c>
      <c r="K222" s="190"/>
      <c r="L222" s="39"/>
      <c r="M222" s="191" t="s">
        <v>1</v>
      </c>
      <c r="N222" s="192" t="s">
        <v>39</v>
      </c>
      <c r="O222" s="71"/>
      <c r="P222" s="193">
        <f>O222*H222</f>
        <v>0</v>
      </c>
      <c r="Q222" s="193">
        <v>0</v>
      </c>
      <c r="R222" s="193">
        <f>Q222*H222</f>
        <v>0</v>
      </c>
      <c r="S222" s="193">
        <v>0</v>
      </c>
      <c r="T222" s="19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95" t="s">
        <v>210</v>
      </c>
      <c r="AT222" s="195" t="s">
        <v>135</v>
      </c>
      <c r="AU222" s="195" t="s">
        <v>140</v>
      </c>
      <c r="AY222" s="17" t="s">
        <v>132</v>
      </c>
      <c r="BE222" s="196">
        <f>IF(N222="základní",J222,0)</f>
        <v>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7" t="s">
        <v>140</v>
      </c>
      <c r="BK222" s="196">
        <f>ROUND(I222*H222,2)</f>
        <v>0</v>
      </c>
      <c r="BL222" s="17" t="s">
        <v>210</v>
      </c>
      <c r="BM222" s="195" t="s">
        <v>343</v>
      </c>
    </row>
    <row r="223" spans="1:65" s="2" customFormat="1" ht="24.2" customHeight="1">
      <c r="A223" s="34"/>
      <c r="B223" s="35"/>
      <c r="C223" s="183" t="s">
        <v>344</v>
      </c>
      <c r="D223" s="183" t="s">
        <v>135</v>
      </c>
      <c r="E223" s="184" t="s">
        <v>345</v>
      </c>
      <c r="F223" s="185" t="s">
        <v>346</v>
      </c>
      <c r="G223" s="186" t="s">
        <v>159</v>
      </c>
      <c r="H223" s="187">
        <v>1</v>
      </c>
      <c r="I223" s="188"/>
      <c r="J223" s="189">
        <f>ROUND(I223*H223,2)</f>
        <v>0</v>
      </c>
      <c r="K223" s="190"/>
      <c r="L223" s="39"/>
      <c r="M223" s="191" t="s">
        <v>1</v>
      </c>
      <c r="N223" s="192" t="s">
        <v>39</v>
      </c>
      <c r="O223" s="71"/>
      <c r="P223" s="193">
        <f>O223*H223</f>
        <v>0</v>
      </c>
      <c r="Q223" s="193">
        <v>0</v>
      </c>
      <c r="R223" s="193">
        <f>Q223*H223</f>
        <v>0</v>
      </c>
      <c r="S223" s="193">
        <v>0</v>
      </c>
      <c r="T223" s="19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95" t="s">
        <v>210</v>
      </c>
      <c r="AT223" s="195" t="s">
        <v>135</v>
      </c>
      <c r="AU223" s="195" t="s">
        <v>140</v>
      </c>
      <c r="AY223" s="17" t="s">
        <v>132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7" t="s">
        <v>140</v>
      </c>
      <c r="BK223" s="196">
        <f>ROUND(I223*H223,2)</f>
        <v>0</v>
      </c>
      <c r="BL223" s="17" t="s">
        <v>210</v>
      </c>
      <c r="BM223" s="195" t="s">
        <v>347</v>
      </c>
    </row>
    <row r="224" spans="1:65" s="13" customFormat="1" ht="11.25">
      <c r="B224" s="197"/>
      <c r="C224" s="198"/>
      <c r="D224" s="199" t="s">
        <v>146</v>
      </c>
      <c r="E224" s="200" t="s">
        <v>1</v>
      </c>
      <c r="F224" s="201" t="s">
        <v>348</v>
      </c>
      <c r="G224" s="198"/>
      <c r="H224" s="200" t="s">
        <v>1</v>
      </c>
      <c r="I224" s="202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146</v>
      </c>
      <c r="AU224" s="207" t="s">
        <v>140</v>
      </c>
      <c r="AV224" s="13" t="s">
        <v>81</v>
      </c>
      <c r="AW224" s="13" t="s">
        <v>31</v>
      </c>
      <c r="AX224" s="13" t="s">
        <v>73</v>
      </c>
      <c r="AY224" s="207" t="s">
        <v>132</v>
      </c>
    </row>
    <row r="225" spans="1:65" s="14" customFormat="1" ht="11.25">
      <c r="B225" s="208"/>
      <c r="C225" s="209"/>
      <c r="D225" s="199" t="s">
        <v>146</v>
      </c>
      <c r="E225" s="210" t="s">
        <v>1</v>
      </c>
      <c r="F225" s="211" t="s">
        <v>81</v>
      </c>
      <c r="G225" s="209"/>
      <c r="H225" s="212">
        <v>1</v>
      </c>
      <c r="I225" s="213"/>
      <c r="J225" s="209"/>
      <c r="K225" s="209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146</v>
      </c>
      <c r="AU225" s="218" t="s">
        <v>140</v>
      </c>
      <c r="AV225" s="14" t="s">
        <v>140</v>
      </c>
      <c r="AW225" s="14" t="s">
        <v>31</v>
      </c>
      <c r="AX225" s="14" t="s">
        <v>81</v>
      </c>
      <c r="AY225" s="218" t="s">
        <v>132</v>
      </c>
    </row>
    <row r="226" spans="1:65" s="2" customFormat="1" ht="16.5" customHeight="1">
      <c r="A226" s="34"/>
      <c r="B226" s="35"/>
      <c r="C226" s="183" t="s">
        <v>349</v>
      </c>
      <c r="D226" s="183" t="s">
        <v>135</v>
      </c>
      <c r="E226" s="184" t="s">
        <v>350</v>
      </c>
      <c r="F226" s="185" t="s">
        <v>351</v>
      </c>
      <c r="G226" s="186" t="s">
        <v>144</v>
      </c>
      <c r="H226" s="187">
        <v>1.75</v>
      </c>
      <c r="I226" s="188"/>
      <c r="J226" s="189">
        <f>ROUND(I226*H226,2)</f>
        <v>0</v>
      </c>
      <c r="K226" s="190"/>
      <c r="L226" s="39"/>
      <c r="M226" s="191" t="s">
        <v>1</v>
      </c>
      <c r="N226" s="192" t="s">
        <v>39</v>
      </c>
      <c r="O226" s="71"/>
      <c r="P226" s="193">
        <f>O226*H226</f>
        <v>0</v>
      </c>
      <c r="Q226" s="193">
        <v>0</v>
      </c>
      <c r="R226" s="193">
        <f>Q226*H226</f>
        <v>0</v>
      </c>
      <c r="S226" s="193">
        <v>2.3800000000000002E-2</v>
      </c>
      <c r="T226" s="194">
        <f>S226*H226</f>
        <v>4.1650000000000006E-2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95" t="s">
        <v>210</v>
      </c>
      <c r="AT226" s="195" t="s">
        <v>135</v>
      </c>
      <c r="AU226" s="195" t="s">
        <v>140</v>
      </c>
      <c r="AY226" s="17" t="s">
        <v>132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7" t="s">
        <v>140</v>
      </c>
      <c r="BK226" s="196">
        <f>ROUND(I226*H226,2)</f>
        <v>0</v>
      </c>
      <c r="BL226" s="17" t="s">
        <v>210</v>
      </c>
      <c r="BM226" s="195" t="s">
        <v>352</v>
      </c>
    </row>
    <row r="227" spans="1:65" s="13" customFormat="1" ht="11.25">
      <c r="B227" s="197"/>
      <c r="C227" s="198"/>
      <c r="D227" s="199" t="s">
        <v>146</v>
      </c>
      <c r="E227" s="200" t="s">
        <v>1</v>
      </c>
      <c r="F227" s="201" t="s">
        <v>348</v>
      </c>
      <c r="G227" s="198"/>
      <c r="H227" s="200" t="s">
        <v>1</v>
      </c>
      <c r="I227" s="202"/>
      <c r="J227" s="198"/>
      <c r="K227" s="198"/>
      <c r="L227" s="203"/>
      <c r="M227" s="204"/>
      <c r="N227" s="205"/>
      <c r="O227" s="205"/>
      <c r="P227" s="205"/>
      <c r="Q227" s="205"/>
      <c r="R227" s="205"/>
      <c r="S227" s="205"/>
      <c r="T227" s="206"/>
      <c r="AT227" s="207" t="s">
        <v>146</v>
      </c>
      <c r="AU227" s="207" t="s">
        <v>140</v>
      </c>
      <c r="AV227" s="13" t="s">
        <v>81</v>
      </c>
      <c r="AW227" s="13" t="s">
        <v>31</v>
      </c>
      <c r="AX227" s="13" t="s">
        <v>73</v>
      </c>
      <c r="AY227" s="207" t="s">
        <v>132</v>
      </c>
    </row>
    <row r="228" spans="1:65" s="14" customFormat="1" ht="11.25">
      <c r="B228" s="208"/>
      <c r="C228" s="209"/>
      <c r="D228" s="199" t="s">
        <v>146</v>
      </c>
      <c r="E228" s="210" t="s">
        <v>1</v>
      </c>
      <c r="F228" s="211" t="s">
        <v>353</v>
      </c>
      <c r="G228" s="209"/>
      <c r="H228" s="212">
        <v>1.75</v>
      </c>
      <c r="I228" s="213"/>
      <c r="J228" s="209"/>
      <c r="K228" s="209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146</v>
      </c>
      <c r="AU228" s="218" t="s">
        <v>140</v>
      </c>
      <c r="AV228" s="14" t="s">
        <v>140</v>
      </c>
      <c r="AW228" s="14" t="s">
        <v>31</v>
      </c>
      <c r="AX228" s="14" t="s">
        <v>81</v>
      </c>
      <c r="AY228" s="218" t="s">
        <v>132</v>
      </c>
    </row>
    <row r="229" spans="1:65" s="2" customFormat="1" ht="21.75" customHeight="1">
      <c r="A229" s="34"/>
      <c r="B229" s="35"/>
      <c r="C229" s="183" t="s">
        <v>354</v>
      </c>
      <c r="D229" s="183" t="s">
        <v>135</v>
      </c>
      <c r="E229" s="184" t="s">
        <v>355</v>
      </c>
      <c r="F229" s="185" t="s">
        <v>356</v>
      </c>
      <c r="G229" s="186" t="s">
        <v>144</v>
      </c>
      <c r="H229" s="187">
        <v>15.05</v>
      </c>
      <c r="I229" s="188"/>
      <c r="J229" s="189">
        <f>ROUND(I229*H229,2)</f>
        <v>0</v>
      </c>
      <c r="K229" s="190"/>
      <c r="L229" s="39"/>
      <c r="M229" s="191" t="s">
        <v>1</v>
      </c>
      <c r="N229" s="192" t="s">
        <v>39</v>
      </c>
      <c r="O229" s="71"/>
      <c r="P229" s="193">
        <f>O229*H229</f>
        <v>0</v>
      </c>
      <c r="Q229" s="193">
        <v>0</v>
      </c>
      <c r="R229" s="193">
        <f>Q229*H229</f>
        <v>0</v>
      </c>
      <c r="S229" s="193">
        <v>0</v>
      </c>
      <c r="T229" s="19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5" t="s">
        <v>210</v>
      </c>
      <c r="AT229" s="195" t="s">
        <v>135</v>
      </c>
      <c r="AU229" s="195" t="s">
        <v>140</v>
      </c>
      <c r="AY229" s="17" t="s">
        <v>132</v>
      </c>
      <c r="BE229" s="196">
        <f>IF(N229="základní",J229,0)</f>
        <v>0</v>
      </c>
      <c r="BF229" s="196">
        <f>IF(N229="snížená",J229,0)</f>
        <v>0</v>
      </c>
      <c r="BG229" s="196">
        <f>IF(N229="zákl. přenesená",J229,0)</f>
        <v>0</v>
      </c>
      <c r="BH229" s="196">
        <f>IF(N229="sníž. přenesená",J229,0)</f>
        <v>0</v>
      </c>
      <c r="BI229" s="196">
        <f>IF(N229="nulová",J229,0)</f>
        <v>0</v>
      </c>
      <c r="BJ229" s="17" t="s">
        <v>140</v>
      </c>
      <c r="BK229" s="196">
        <f>ROUND(I229*H229,2)</f>
        <v>0</v>
      </c>
      <c r="BL229" s="17" t="s">
        <v>210</v>
      </c>
      <c r="BM229" s="195" t="s">
        <v>357</v>
      </c>
    </row>
    <row r="230" spans="1:65" s="13" customFormat="1" ht="11.25">
      <c r="B230" s="197"/>
      <c r="C230" s="198"/>
      <c r="D230" s="199" t="s">
        <v>146</v>
      </c>
      <c r="E230" s="200" t="s">
        <v>1</v>
      </c>
      <c r="F230" s="201" t="s">
        <v>358</v>
      </c>
      <c r="G230" s="198"/>
      <c r="H230" s="200" t="s">
        <v>1</v>
      </c>
      <c r="I230" s="202"/>
      <c r="J230" s="198"/>
      <c r="K230" s="198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146</v>
      </c>
      <c r="AU230" s="207" t="s">
        <v>140</v>
      </c>
      <c r="AV230" s="13" t="s">
        <v>81</v>
      </c>
      <c r="AW230" s="13" t="s">
        <v>31</v>
      </c>
      <c r="AX230" s="13" t="s">
        <v>73</v>
      </c>
      <c r="AY230" s="207" t="s">
        <v>132</v>
      </c>
    </row>
    <row r="231" spans="1:65" s="14" customFormat="1" ht="11.25">
      <c r="B231" s="208"/>
      <c r="C231" s="209"/>
      <c r="D231" s="199" t="s">
        <v>146</v>
      </c>
      <c r="E231" s="210" t="s">
        <v>1</v>
      </c>
      <c r="F231" s="211" t="s">
        <v>359</v>
      </c>
      <c r="G231" s="209"/>
      <c r="H231" s="212">
        <v>9.1</v>
      </c>
      <c r="I231" s="213"/>
      <c r="J231" s="209"/>
      <c r="K231" s="209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146</v>
      </c>
      <c r="AU231" s="218" t="s">
        <v>140</v>
      </c>
      <c r="AV231" s="14" t="s">
        <v>140</v>
      </c>
      <c r="AW231" s="14" t="s">
        <v>31</v>
      </c>
      <c r="AX231" s="14" t="s">
        <v>73</v>
      </c>
      <c r="AY231" s="218" t="s">
        <v>132</v>
      </c>
    </row>
    <row r="232" spans="1:65" s="13" customFormat="1" ht="11.25">
      <c r="B232" s="197"/>
      <c r="C232" s="198"/>
      <c r="D232" s="199" t="s">
        <v>146</v>
      </c>
      <c r="E232" s="200" t="s">
        <v>1</v>
      </c>
      <c r="F232" s="201" t="s">
        <v>360</v>
      </c>
      <c r="G232" s="198"/>
      <c r="H232" s="200" t="s">
        <v>1</v>
      </c>
      <c r="I232" s="202"/>
      <c r="J232" s="198"/>
      <c r="K232" s="198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146</v>
      </c>
      <c r="AU232" s="207" t="s">
        <v>140</v>
      </c>
      <c r="AV232" s="13" t="s">
        <v>81</v>
      </c>
      <c r="AW232" s="13" t="s">
        <v>31</v>
      </c>
      <c r="AX232" s="13" t="s">
        <v>73</v>
      </c>
      <c r="AY232" s="207" t="s">
        <v>132</v>
      </c>
    </row>
    <row r="233" spans="1:65" s="14" customFormat="1" ht="11.25">
      <c r="B233" s="208"/>
      <c r="C233" s="209"/>
      <c r="D233" s="199" t="s">
        <v>146</v>
      </c>
      <c r="E233" s="210" t="s">
        <v>1</v>
      </c>
      <c r="F233" s="211" t="s">
        <v>361</v>
      </c>
      <c r="G233" s="209"/>
      <c r="H233" s="212">
        <v>4.1999999999999993</v>
      </c>
      <c r="I233" s="213"/>
      <c r="J233" s="209"/>
      <c r="K233" s="209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146</v>
      </c>
      <c r="AU233" s="218" t="s">
        <v>140</v>
      </c>
      <c r="AV233" s="14" t="s">
        <v>140</v>
      </c>
      <c r="AW233" s="14" t="s">
        <v>31</v>
      </c>
      <c r="AX233" s="14" t="s">
        <v>73</v>
      </c>
      <c r="AY233" s="218" t="s">
        <v>132</v>
      </c>
    </row>
    <row r="234" spans="1:65" s="13" customFormat="1" ht="11.25">
      <c r="B234" s="197"/>
      <c r="C234" s="198"/>
      <c r="D234" s="199" t="s">
        <v>146</v>
      </c>
      <c r="E234" s="200" t="s">
        <v>1</v>
      </c>
      <c r="F234" s="201" t="s">
        <v>348</v>
      </c>
      <c r="G234" s="198"/>
      <c r="H234" s="200" t="s">
        <v>1</v>
      </c>
      <c r="I234" s="202"/>
      <c r="J234" s="198"/>
      <c r="K234" s="198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146</v>
      </c>
      <c r="AU234" s="207" t="s">
        <v>140</v>
      </c>
      <c r="AV234" s="13" t="s">
        <v>81</v>
      </c>
      <c r="AW234" s="13" t="s">
        <v>31</v>
      </c>
      <c r="AX234" s="13" t="s">
        <v>73</v>
      </c>
      <c r="AY234" s="207" t="s">
        <v>132</v>
      </c>
    </row>
    <row r="235" spans="1:65" s="14" customFormat="1" ht="11.25">
      <c r="B235" s="208"/>
      <c r="C235" s="209"/>
      <c r="D235" s="199" t="s">
        <v>146</v>
      </c>
      <c r="E235" s="210" t="s">
        <v>1</v>
      </c>
      <c r="F235" s="211" t="s">
        <v>353</v>
      </c>
      <c r="G235" s="209"/>
      <c r="H235" s="212">
        <v>1.75</v>
      </c>
      <c r="I235" s="213"/>
      <c r="J235" s="209"/>
      <c r="K235" s="209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146</v>
      </c>
      <c r="AU235" s="218" t="s">
        <v>140</v>
      </c>
      <c r="AV235" s="14" t="s">
        <v>140</v>
      </c>
      <c r="AW235" s="14" t="s">
        <v>31</v>
      </c>
      <c r="AX235" s="14" t="s">
        <v>73</v>
      </c>
      <c r="AY235" s="218" t="s">
        <v>132</v>
      </c>
    </row>
    <row r="236" spans="1:65" s="15" customFormat="1" ht="11.25">
      <c r="B236" s="230"/>
      <c r="C236" s="231"/>
      <c r="D236" s="199" t="s">
        <v>146</v>
      </c>
      <c r="E236" s="232" t="s">
        <v>1</v>
      </c>
      <c r="F236" s="233" t="s">
        <v>362</v>
      </c>
      <c r="G236" s="231"/>
      <c r="H236" s="234">
        <v>15.049999999999999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146</v>
      </c>
      <c r="AU236" s="240" t="s">
        <v>140</v>
      </c>
      <c r="AV236" s="15" t="s">
        <v>139</v>
      </c>
      <c r="AW236" s="15" t="s">
        <v>31</v>
      </c>
      <c r="AX236" s="15" t="s">
        <v>81</v>
      </c>
      <c r="AY236" s="240" t="s">
        <v>132</v>
      </c>
    </row>
    <row r="237" spans="1:65" s="2" customFormat="1" ht="16.5" customHeight="1">
      <c r="A237" s="34"/>
      <c r="B237" s="35"/>
      <c r="C237" s="183" t="s">
        <v>363</v>
      </c>
      <c r="D237" s="183" t="s">
        <v>135</v>
      </c>
      <c r="E237" s="184" t="s">
        <v>364</v>
      </c>
      <c r="F237" s="185" t="s">
        <v>365</v>
      </c>
      <c r="G237" s="186" t="s">
        <v>159</v>
      </c>
      <c r="H237" s="187">
        <v>5</v>
      </c>
      <c r="I237" s="188"/>
      <c r="J237" s="189">
        <f t="shared" ref="J237:J243" si="10">ROUND(I237*H237,2)</f>
        <v>0</v>
      </c>
      <c r="K237" s="190"/>
      <c r="L237" s="39"/>
      <c r="M237" s="191" t="s">
        <v>1</v>
      </c>
      <c r="N237" s="192" t="s">
        <v>39</v>
      </c>
      <c r="O237" s="71"/>
      <c r="P237" s="193">
        <f t="shared" ref="P237:P243" si="11">O237*H237</f>
        <v>0</v>
      </c>
      <c r="Q237" s="193">
        <v>0</v>
      </c>
      <c r="R237" s="193">
        <f t="shared" ref="R237:R243" si="12">Q237*H237</f>
        <v>0</v>
      </c>
      <c r="S237" s="193">
        <v>0</v>
      </c>
      <c r="T237" s="194">
        <f t="shared" ref="T237:T243" si="13"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5" t="s">
        <v>210</v>
      </c>
      <c r="AT237" s="195" t="s">
        <v>135</v>
      </c>
      <c r="AU237" s="195" t="s">
        <v>140</v>
      </c>
      <c r="AY237" s="17" t="s">
        <v>132</v>
      </c>
      <c r="BE237" s="196">
        <f t="shared" ref="BE237:BE243" si="14">IF(N237="základní",J237,0)</f>
        <v>0</v>
      </c>
      <c r="BF237" s="196">
        <f t="shared" ref="BF237:BF243" si="15">IF(N237="snížená",J237,0)</f>
        <v>0</v>
      </c>
      <c r="BG237" s="196">
        <f t="shared" ref="BG237:BG243" si="16">IF(N237="zákl. přenesená",J237,0)</f>
        <v>0</v>
      </c>
      <c r="BH237" s="196">
        <f t="shared" ref="BH237:BH243" si="17">IF(N237="sníž. přenesená",J237,0)</f>
        <v>0</v>
      </c>
      <c r="BI237" s="196">
        <f t="shared" ref="BI237:BI243" si="18">IF(N237="nulová",J237,0)</f>
        <v>0</v>
      </c>
      <c r="BJ237" s="17" t="s">
        <v>140</v>
      </c>
      <c r="BK237" s="196">
        <f t="shared" ref="BK237:BK243" si="19">ROUND(I237*H237,2)</f>
        <v>0</v>
      </c>
      <c r="BL237" s="17" t="s">
        <v>210</v>
      </c>
      <c r="BM237" s="195" t="s">
        <v>366</v>
      </c>
    </row>
    <row r="238" spans="1:65" s="2" customFormat="1" ht="16.5" customHeight="1">
      <c r="A238" s="34"/>
      <c r="B238" s="35"/>
      <c r="C238" s="183" t="s">
        <v>367</v>
      </c>
      <c r="D238" s="183" t="s">
        <v>135</v>
      </c>
      <c r="E238" s="184" t="s">
        <v>368</v>
      </c>
      <c r="F238" s="185" t="s">
        <v>369</v>
      </c>
      <c r="G238" s="186" t="s">
        <v>144</v>
      </c>
      <c r="H238" s="187">
        <v>15.05</v>
      </c>
      <c r="I238" s="188"/>
      <c r="J238" s="189">
        <f t="shared" si="10"/>
        <v>0</v>
      </c>
      <c r="K238" s="190"/>
      <c r="L238" s="39"/>
      <c r="M238" s="191" t="s">
        <v>1</v>
      </c>
      <c r="N238" s="192" t="s">
        <v>39</v>
      </c>
      <c r="O238" s="71"/>
      <c r="P238" s="193">
        <f t="shared" si="11"/>
        <v>0</v>
      </c>
      <c r="Q238" s="193">
        <v>0</v>
      </c>
      <c r="R238" s="193">
        <f t="shared" si="12"/>
        <v>0</v>
      </c>
      <c r="S238" s="193">
        <v>0</v>
      </c>
      <c r="T238" s="194">
        <f t="shared" si="13"/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5" t="s">
        <v>210</v>
      </c>
      <c r="AT238" s="195" t="s">
        <v>135</v>
      </c>
      <c r="AU238" s="195" t="s">
        <v>140</v>
      </c>
      <c r="AY238" s="17" t="s">
        <v>132</v>
      </c>
      <c r="BE238" s="196">
        <f t="shared" si="14"/>
        <v>0</v>
      </c>
      <c r="BF238" s="196">
        <f t="shared" si="15"/>
        <v>0</v>
      </c>
      <c r="BG238" s="196">
        <f t="shared" si="16"/>
        <v>0</v>
      </c>
      <c r="BH238" s="196">
        <f t="shared" si="17"/>
        <v>0</v>
      </c>
      <c r="BI238" s="196">
        <f t="shared" si="18"/>
        <v>0</v>
      </c>
      <c r="BJ238" s="17" t="s">
        <v>140</v>
      </c>
      <c r="BK238" s="196">
        <f t="shared" si="19"/>
        <v>0</v>
      </c>
      <c r="BL238" s="17" t="s">
        <v>210</v>
      </c>
      <c r="BM238" s="195" t="s">
        <v>370</v>
      </c>
    </row>
    <row r="239" spans="1:65" s="2" customFormat="1" ht="21.75" customHeight="1">
      <c r="A239" s="34"/>
      <c r="B239" s="35"/>
      <c r="C239" s="183" t="s">
        <v>371</v>
      </c>
      <c r="D239" s="183" t="s">
        <v>135</v>
      </c>
      <c r="E239" s="184" t="s">
        <v>372</v>
      </c>
      <c r="F239" s="185" t="s">
        <v>373</v>
      </c>
      <c r="G239" s="186" t="s">
        <v>144</v>
      </c>
      <c r="H239" s="187">
        <v>1.75</v>
      </c>
      <c r="I239" s="188"/>
      <c r="J239" s="189">
        <f t="shared" si="10"/>
        <v>0</v>
      </c>
      <c r="K239" s="190"/>
      <c r="L239" s="39"/>
      <c r="M239" s="191" t="s">
        <v>1</v>
      </c>
      <c r="N239" s="192" t="s">
        <v>39</v>
      </c>
      <c r="O239" s="71"/>
      <c r="P239" s="193">
        <f t="shared" si="11"/>
        <v>0</v>
      </c>
      <c r="Q239" s="193">
        <v>0</v>
      </c>
      <c r="R239" s="193">
        <f t="shared" si="12"/>
        <v>0</v>
      </c>
      <c r="S239" s="193">
        <v>0</v>
      </c>
      <c r="T239" s="194">
        <f t="shared" si="13"/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5" t="s">
        <v>210</v>
      </c>
      <c r="AT239" s="195" t="s">
        <v>135</v>
      </c>
      <c r="AU239" s="195" t="s">
        <v>140</v>
      </c>
      <c r="AY239" s="17" t="s">
        <v>132</v>
      </c>
      <c r="BE239" s="196">
        <f t="shared" si="14"/>
        <v>0</v>
      </c>
      <c r="BF239" s="196">
        <f t="shared" si="15"/>
        <v>0</v>
      </c>
      <c r="BG239" s="196">
        <f t="shared" si="16"/>
        <v>0</v>
      </c>
      <c r="BH239" s="196">
        <f t="shared" si="17"/>
        <v>0</v>
      </c>
      <c r="BI239" s="196">
        <f t="shared" si="18"/>
        <v>0</v>
      </c>
      <c r="BJ239" s="17" t="s">
        <v>140</v>
      </c>
      <c r="BK239" s="196">
        <f t="shared" si="19"/>
        <v>0</v>
      </c>
      <c r="BL239" s="17" t="s">
        <v>210</v>
      </c>
      <c r="BM239" s="195" t="s">
        <v>374</v>
      </c>
    </row>
    <row r="240" spans="1:65" s="2" customFormat="1" ht="16.5" customHeight="1">
      <c r="A240" s="34"/>
      <c r="B240" s="35"/>
      <c r="C240" s="183" t="s">
        <v>375</v>
      </c>
      <c r="D240" s="183" t="s">
        <v>135</v>
      </c>
      <c r="E240" s="184" t="s">
        <v>376</v>
      </c>
      <c r="F240" s="185" t="s">
        <v>377</v>
      </c>
      <c r="G240" s="186" t="s">
        <v>144</v>
      </c>
      <c r="H240" s="187">
        <v>15.05</v>
      </c>
      <c r="I240" s="188"/>
      <c r="J240" s="189">
        <f t="shared" si="10"/>
        <v>0</v>
      </c>
      <c r="K240" s="190"/>
      <c r="L240" s="39"/>
      <c r="M240" s="191" t="s">
        <v>1</v>
      </c>
      <c r="N240" s="192" t="s">
        <v>39</v>
      </c>
      <c r="O240" s="71"/>
      <c r="P240" s="193">
        <f t="shared" si="11"/>
        <v>0</v>
      </c>
      <c r="Q240" s="193">
        <v>0</v>
      </c>
      <c r="R240" s="193">
        <f t="shared" si="12"/>
        <v>0</v>
      </c>
      <c r="S240" s="193">
        <v>0</v>
      </c>
      <c r="T240" s="194">
        <f t="shared" si="1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95" t="s">
        <v>210</v>
      </c>
      <c r="AT240" s="195" t="s">
        <v>135</v>
      </c>
      <c r="AU240" s="195" t="s">
        <v>140</v>
      </c>
      <c r="AY240" s="17" t="s">
        <v>132</v>
      </c>
      <c r="BE240" s="196">
        <f t="shared" si="14"/>
        <v>0</v>
      </c>
      <c r="BF240" s="196">
        <f t="shared" si="15"/>
        <v>0</v>
      </c>
      <c r="BG240" s="196">
        <f t="shared" si="16"/>
        <v>0</v>
      </c>
      <c r="BH240" s="196">
        <f t="shared" si="17"/>
        <v>0</v>
      </c>
      <c r="BI240" s="196">
        <f t="shared" si="18"/>
        <v>0</v>
      </c>
      <c r="BJ240" s="17" t="s">
        <v>140</v>
      </c>
      <c r="BK240" s="196">
        <f t="shared" si="19"/>
        <v>0</v>
      </c>
      <c r="BL240" s="17" t="s">
        <v>210</v>
      </c>
      <c r="BM240" s="195" t="s">
        <v>378</v>
      </c>
    </row>
    <row r="241" spans="1:65" s="2" customFormat="1" ht="24.2" customHeight="1">
      <c r="A241" s="34"/>
      <c r="B241" s="35"/>
      <c r="C241" s="183" t="s">
        <v>379</v>
      </c>
      <c r="D241" s="183" t="s">
        <v>135</v>
      </c>
      <c r="E241" s="184" t="s">
        <v>380</v>
      </c>
      <c r="F241" s="185" t="s">
        <v>381</v>
      </c>
      <c r="G241" s="186" t="s">
        <v>200</v>
      </c>
      <c r="H241" s="187">
        <v>0.15</v>
      </c>
      <c r="I241" s="188"/>
      <c r="J241" s="189">
        <f t="shared" si="10"/>
        <v>0</v>
      </c>
      <c r="K241" s="190"/>
      <c r="L241" s="39"/>
      <c r="M241" s="191" t="s">
        <v>1</v>
      </c>
      <c r="N241" s="192" t="s">
        <v>39</v>
      </c>
      <c r="O241" s="71"/>
      <c r="P241" s="193">
        <f t="shared" si="11"/>
        <v>0</v>
      </c>
      <c r="Q241" s="193">
        <v>0</v>
      </c>
      <c r="R241" s="193">
        <f t="shared" si="12"/>
        <v>0</v>
      </c>
      <c r="S241" s="193">
        <v>0</v>
      </c>
      <c r="T241" s="194">
        <f t="shared" si="1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5" t="s">
        <v>210</v>
      </c>
      <c r="AT241" s="195" t="s">
        <v>135</v>
      </c>
      <c r="AU241" s="195" t="s">
        <v>140</v>
      </c>
      <c r="AY241" s="17" t="s">
        <v>132</v>
      </c>
      <c r="BE241" s="196">
        <f t="shared" si="14"/>
        <v>0</v>
      </c>
      <c r="BF241" s="196">
        <f t="shared" si="15"/>
        <v>0</v>
      </c>
      <c r="BG241" s="196">
        <f t="shared" si="16"/>
        <v>0</v>
      </c>
      <c r="BH241" s="196">
        <f t="shared" si="17"/>
        <v>0</v>
      </c>
      <c r="BI241" s="196">
        <f t="shared" si="18"/>
        <v>0</v>
      </c>
      <c r="BJ241" s="17" t="s">
        <v>140</v>
      </c>
      <c r="BK241" s="196">
        <f t="shared" si="19"/>
        <v>0</v>
      </c>
      <c r="BL241" s="17" t="s">
        <v>210</v>
      </c>
      <c r="BM241" s="195" t="s">
        <v>382</v>
      </c>
    </row>
    <row r="242" spans="1:65" s="2" customFormat="1" ht="24.2" customHeight="1">
      <c r="A242" s="34"/>
      <c r="B242" s="35"/>
      <c r="C242" s="183" t="s">
        <v>383</v>
      </c>
      <c r="D242" s="183" t="s">
        <v>135</v>
      </c>
      <c r="E242" s="184" t="s">
        <v>384</v>
      </c>
      <c r="F242" s="185" t="s">
        <v>385</v>
      </c>
      <c r="G242" s="186" t="s">
        <v>200</v>
      </c>
      <c r="H242" s="187">
        <v>0.15</v>
      </c>
      <c r="I242" s="188"/>
      <c r="J242" s="189">
        <f t="shared" si="10"/>
        <v>0</v>
      </c>
      <c r="K242" s="190"/>
      <c r="L242" s="39"/>
      <c r="M242" s="191" t="s">
        <v>1</v>
      </c>
      <c r="N242" s="192" t="s">
        <v>39</v>
      </c>
      <c r="O242" s="71"/>
      <c r="P242" s="193">
        <f t="shared" si="11"/>
        <v>0</v>
      </c>
      <c r="Q242" s="193">
        <v>0</v>
      </c>
      <c r="R242" s="193">
        <f t="shared" si="12"/>
        <v>0</v>
      </c>
      <c r="S242" s="193">
        <v>0</v>
      </c>
      <c r="T242" s="194">
        <f t="shared" si="1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95" t="s">
        <v>210</v>
      </c>
      <c r="AT242" s="195" t="s">
        <v>135</v>
      </c>
      <c r="AU242" s="195" t="s">
        <v>140</v>
      </c>
      <c r="AY242" s="17" t="s">
        <v>132</v>
      </c>
      <c r="BE242" s="196">
        <f t="shared" si="14"/>
        <v>0</v>
      </c>
      <c r="BF242" s="196">
        <f t="shared" si="15"/>
        <v>0</v>
      </c>
      <c r="BG242" s="196">
        <f t="shared" si="16"/>
        <v>0</v>
      </c>
      <c r="BH242" s="196">
        <f t="shared" si="17"/>
        <v>0</v>
      </c>
      <c r="BI242" s="196">
        <f t="shared" si="18"/>
        <v>0</v>
      </c>
      <c r="BJ242" s="17" t="s">
        <v>140</v>
      </c>
      <c r="BK242" s="196">
        <f t="shared" si="19"/>
        <v>0</v>
      </c>
      <c r="BL242" s="17" t="s">
        <v>210</v>
      </c>
      <c r="BM242" s="195" t="s">
        <v>386</v>
      </c>
    </row>
    <row r="243" spans="1:65" s="2" customFormat="1" ht="24.2" customHeight="1">
      <c r="A243" s="34"/>
      <c r="B243" s="35"/>
      <c r="C243" s="183" t="s">
        <v>387</v>
      </c>
      <c r="D243" s="183" t="s">
        <v>135</v>
      </c>
      <c r="E243" s="184" t="s">
        <v>388</v>
      </c>
      <c r="F243" s="185" t="s">
        <v>389</v>
      </c>
      <c r="G243" s="186" t="s">
        <v>200</v>
      </c>
      <c r="H243" s="187">
        <v>0.15</v>
      </c>
      <c r="I243" s="188"/>
      <c r="J243" s="189">
        <f t="shared" si="10"/>
        <v>0</v>
      </c>
      <c r="K243" s="190"/>
      <c r="L243" s="39"/>
      <c r="M243" s="191" t="s">
        <v>1</v>
      </c>
      <c r="N243" s="192" t="s">
        <v>39</v>
      </c>
      <c r="O243" s="71"/>
      <c r="P243" s="193">
        <f t="shared" si="11"/>
        <v>0</v>
      </c>
      <c r="Q243" s="193">
        <v>0</v>
      </c>
      <c r="R243" s="193">
        <f t="shared" si="12"/>
        <v>0</v>
      </c>
      <c r="S243" s="193">
        <v>0</v>
      </c>
      <c r="T243" s="194">
        <f t="shared" si="1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5" t="s">
        <v>210</v>
      </c>
      <c r="AT243" s="195" t="s">
        <v>135</v>
      </c>
      <c r="AU243" s="195" t="s">
        <v>140</v>
      </c>
      <c r="AY243" s="17" t="s">
        <v>132</v>
      </c>
      <c r="BE243" s="196">
        <f t="shared" si="14"/>
        <v>0</v>
      </c>
      <c r="BF243" s="196">
        <f t="shared" si="15"/>
        <v>0</v>
      </c>
      <c r="BG243" s="196">
        <f t="shared" si="16"/>
        <v>0</v>
      </c>
      <c r="BH243" s="196">
        <f t="shared" si="17"/>
        <v>0</v>
      </c>
      <c r="BI243" s="196">
        <f t="shared" si="18"/>
        <v>0</v>
      </c>
      <c r="BJ243" s="17" t="s">
        <v>140</v>
      </c>
      <c r="BK243" s="196">
        <f t="shared" si="19"/>
        <v>0</v>
      </c>
      <c r="BL243" s="17" t="s">
        <v>210</v>
      </c>
      <c r="BM243" s="195" t="s">
        <v>390</v>
      </c>
    </row>
    <row r="244" spans="1:65" s="12" customFormat="1" ht="22.9" customHeight="1">
      <c r="B244" s="167"/>
      <c r="C244" s="168"/>
      <c r="D244" s="169" t="s">
        <v>72</v>
      </c>
      <c r="E244" s="181" t="s">
        <v>391</v>
      </c>
      <c r="F244" s="181" t="s">
        <v>392</v>
      </c>
      <c r="G244" s="168"/>
      <c r="H244" s="168"/>
      <c r="I244" s="171"/>
      <c r="J244" s="182">
        <f>BK244</f>
        <v>0</v>
      </c>
      <c r="K244" s="168"/>
      <c r="L244" s="173"/>
      <c r="M244" s="174"/>
      <c r="N244" s="175"/>
      <c r="O244" s="175"/>
      <c r="P244" s="176">
        <f>P245</f>
        <v>0</v>
      </c>
      <c r="Q244" s="175"/>
      <c r="R244" s="176">
        <f>R245</f>
        <v>0</v>
      </c>
      <c r="S244" s="175"/>
      <c r="T244" s="177">
        <f>T245</f>
        <v>0</v>
      </c>
      <c r="AR244" s="178" t="s">
        <v>140</v>
      </c>
      <c r="AT244" s="179" t="s">
        <v>72</v>
      </c>
      <c r="AU244" s="179" t="s">
        <v>81</v>
      </c>
      <c r="AY244" s="178" t="s">
        <v>132</v>
      </c>
      <c r="BK244" s="180">
        <f>BK245</f>
        <v>0</v>
      </c>
    </row>
    <row r="245" spans="1:65" s="2" customFormat="1" ht="24.2" customHeight="1">
      <c r="A245" s="34"/>
      <c r="B245" s="35"/>
      <c r="C245" s="183" t="s">
        <v>393</v>
      </c>
      <c r="D245" s="183" t="s">
        <v>135</v>
      </c>
      <c r="E245" s="184" t="s">
        <v>394</v>
      </c>
      <c r="F245" s="185" t="s">
        <v>395</v>
      </c>
      <c r="G245" s="186" t="s">
        <v>138</v>
      </c>
      <c r="H245" s="187">
        <v>4</v>
      </c>
      <c r="I245" s="188"/>
      <c r="J245" s="189">
        <f>ROUND(I245*H245,2)</f>
        <v>0</v>
      </c>
      <c r="K245" s="190"/>
      <c r="L245" s="39"/>
      <c r="M245" s="191" t="s">
        <v>1</v>
      </c>
      <c r="N245" s="192" t="s">
        <v>39</v>
      </c>
      <c r="O245" s="71"/>
      <c r="P245" s="193">
        <f>O245*H245</f>
        <v>0</v>
      </c>
      <c r="Q245" s="193">
        <v>0</v>
      </c>
      <c r="R245" s="193">
        <f>Q245*H245</f>
        <v>0</v>
      </c>
      <c r="S245" s="193">
        <v>0</v>
      </c>
      <c r="T245" s="194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95" t="s">
        <v>210</v>
      </c>
      <c r="AT245" s="195" t="s">
        <v>135</v>
      </c>
      <c r="AU245" s="195" t="s">
        <v>140</v>
      </c>
      <c r="AY245" s="17" t="s">
        <v>132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17" t="s">
        <v>140</v>
      </c>
      <c r="BK245" s="196">
        <f>ROUND(I245*H245,2)</f>
        <v>0</v>
      </c>
      <c r="BL245" s="17" t="s">
        <v>210</v>
      </c>
      <c r="BM245" s="195" t="s">
        <v>396</v>
      </c>
    </row>
    <row r="246" spans="1:65" s="12" customFormat="1" ht="22.9" customHeight="1">
      <c r="B246" s="167"/>
      <c r="C246" s="168"/>
      <c r="D246" s="169" t="s">
        <v>72</v>
      </c>
      <c r="E246" s="181" t="s">
        <v>397</v>
      </c>
      <c r="F246" s="181" t="s">
        <v>398</v>
      </c>
      <c r="G246" s="168"/>
      <c r="H246" s="168"/>
      <c r="I246" s="171"/>
      <c r="J246" s="182">
        <f>BK246</f>
        <v>0</v>
      </c>
      <c r="K246" s="168"/>
      <c r="L246" s="173"/>
      <c r="M246" s="174"/>
      <c r="N246" s="175"/>
      <c r="O246" s="175"/>
      <c r="P246" s="176">
        <f>SUM(P247:P253)</f>
        <v>0</v>
      </c>
      <c r="Q246" s="175"/>
      <c r="R246" s="176">
        <f>SUM(R247:R253)</f>
        <v>0.19703411999999998</v>
      </c>
      <c r="S246" s="175"/>
      <c r="T246" s="177">
        <f>SUM(T247:T253)</f>
        <v>0.22619999999999998</v>
      </c>
      <c r="AR246" s="178" t="s">
        <v>140</v>
      </c>
      <c r="AT246" s="179" t="s">
        <v>72</v>
      </c>
      <c r="AU246" s="179" t="s">
        <v>81</v>
      </c>
      <c r="AY246" s="178" t="s">
        <v>132</v>
      </c>
      <c r="BK246" s="180">
        <f>SUM(BK247:BK253)</f>
        <v>0</v>
      </c>
    </row>
    <row r="247" spans="1:65" s="2" customFormat="1" ht="33" customHeight="1">
      <c r="A247" s="34"/>
      <c r="B247" s="35"/>
      <c r="C247" s="183" t="s">
        <v>399</v>
      </c>
      <c r="D247" s="183" t="s">
        <v>135</v>
      </c>
      <c r="E247" s="184" t="s">
        <v>400</v>
      </c>
      <c r="F247" s="185" t="s">
        <v>401</v>
      </c>
      <c r="G247" s="186" t="s">
        <v>144</v>
      </c>
      <c r="H247" s="187">
        <v>8.6999999999999993</v>
      </c>
      <c r="I247" s="188"/>
      <c r="J247" s="189">
        <f>ROUND(I247*H247,2)</f>
        <v>0</v>
      </c>
      <c r="K247" s="190"/>
      <c r="L247" s="39"/>
      <c r="M247" s="191" t="s">
        <v>1</v>
      </c>
      <c r="N247" s="192" t="s">
        <v>39</v>
      </c>
      <c r="O247" s="71"/>
      <c r="P247" s="193">
        <f>O247*H247</f>
        <v>0</v>
      </c>
      <c r="Q247" s="193">
        <v>0</v>
      </c>
      <c r="R247" s="193">
        <f>Q247*H247</f>
        <v>0</v>
      </c>
      <c r="S247" s="193">
        <v>2.5999999999999999E-2</v>
      </c>
      <c r="T247" s="194">
        <f>S247*H247</f>
        <v>0.22619999999999998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95" t="s">
        <v>210</v>
      </c>
      <c r="AT247" s="195" t="s">
        <v>135</v>
      </c>
      <c r="AU247" s="195" t="s">
        <v>140</v>
      </c>
      <c r="AY247" s="17" t="s">
        <v>132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17" t="s">
        <v>140</v>
      </c>
      <c r="BK247" s="196">
        <f>ROUND(I247*H247,2)</f>
        <v>0</v>
      </c>
      <c r="BL247" s="17" t="s">
        <v>210</v>
      </c>
      <c r="BM247" s="195" t="s">
        <v>402</v>
      </c>
    </row>
    <row r="248" spans="1:65" s="13" customFormat="1" ht="11.25">
      <c r="B248" s="197"/>
      <c r="C248" s="198"/>
      <c r="D248" s="199" t="s">
        <v>146</v>
      </c>
      <c r="E248" s="200" t="s">
        <v>1</v>
      </c>
      <c r="F248" s="201" t="s">
        <v>360</v>
      </c>
      <c r="G248" s="198"/>
      <c r="H248" s="200" t="s">
        <v>1</v>
      </c>
      <c r="I248" s="202"/>
      <c r="J248" s="198"/>
      <c r="K248" s="198"/>
      <c r="L248" s="203"/>
      <c r="M248" s="204"/>
      <c r="N248" s="205"/>
      <c r="O248" s="205"/>
      <c r="P248" s="205"/>
      <c r="Q248" s="205"/>
      <c r="R248" s="205"/>
      <c r="S248" s="205"/>
      <c r="T248" s="206"/>
      <c r="AT248" s="207" t="s">
        <v>146</v>
      </c>
      <c r="AU248" s="207" t="s">
        <v>140</v>
      </c>
      <c r="AV248" s="13" t="s">
        <v>81</v>
      </c>
      <c r="AW248" s="13" t="s">
        <v>31</v>
      </c>
      <c r="AX248" s="13" t="s">
        <v>73</v>
      </c>
      <c r="AY248" s="207" t="s">
        <v>132</v>
      </c>
    </row>
    <row r="249" spans="1:65" s="14" customFormat="1" ht="11.25">
      <c r="B249" s="208"/>
      <c r="C249" s="209"/>
      <c r="D249" s="199" t="s">
        <v>146</v>
      </c>
      <c r="E249" s="210" t="s">
        <v>1</v>
      </c>
      <c r="F249" s="211" t="s">
        <v>403</v>
      </c>
      <c r="G249" s="209"/>
      <c r="H249" s="212">
        <v>8.6999999999999993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146</v>
      </c>
      <c r="AU249" s="218" t="s">
        <v>140</v>
      </c>
      <c r="AV249" s="14" t="s">
        <v>140</v>
      </c>
      <c r="AW249" s="14" t="s">
        <v>31</v>
      </c>
      <c r="AX249" s="14" t="s">
        <v>81</v>
      </c>
      <c r="AY249" s="218" t="s">
        <v>132</v>
      </c>
    </row>
    <row r="250" spans="1:65" s="2" customFormat="1" ht="33" customHeight="1">
      <c r="A250" s="34"/>
      <c r="B250" s="35"/>
      <c r="C250" s="183" t="s">
        <v>404</v>
      </c>
      <c r="D250" s="183" t="s">
        <v>135</v>
      </c>
      <c r="E250" s="184" t="s">
        <v>405</v>
      </c>
      <c r="F250" s="185" t="s">
        <v>406</v>
      </c>
      <c r="G250" s="186" t="s">
        <v>144</v>
      </c>
      <c r="H250" s="187">
        <v>8.6999999999999993</v>
      </c>
      <c r="I250" s="188"/>
      <c r="J250" s="189">
        <f>ROUND(I250*H250,2)</f>
        <v>0</v>
      </c>
      <c r="K250" s="190"/>
      <c r="L250" s="39"/>
      <c r="M250" s="191" t="s">
        <v>1</v>
      </c>
      <c r="N250" s="192" t="s">
        <v>39</v>
      </c>
      <c r="O250" s="71"/>
      <c r="P250" s="193">
        <f>O250*H250</f>
        <v>0</v>
      </c>
      <c r="Q250" s="193">
        <v>2.26476E-2</v>
      </c>
      <c r="R250" s="193">
        <f>Q250*H250</f>
        <v>0.19703411999999998</v>
      </c>
      <c r="S250" s="193">
        <v>0</v>
      </c>
      <c r="T250" s="19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95" t="s">
        <v>210</v>
      </c>
      <c r="AT250" s="195" t="s">
        <v>135</v>
      </c>
      <c r="AU250" s="195" t="s">
        <v>140</v>
      </c>
      <c r="AY250" s="17" t="s">
        <v>132</v>
      </c>
      <c r="BE250" s="196">
        <f>IF(N250="základní",J250,0)</f>
        <v>0</v>
      </c>
      <c r="BF250" s="196">
        <f>IF(N250="snížená",J250,0)</f>
        <v>0</v>
      </c>
      <c r="BG250" s="196">
        <f>IF(N250="zákl. přenesená",J250,0)</f>
        <v>0</v>
      </c>
      <c r="BH250" s="196">
        <f>IF(N250="sníž. přenesená",J250,0)</f>
        <v>0</v>
      </c>
      <c r="BI250" s="196">
        <f>IF(N250="nulová",J250,0)</f>
        <v>0</v>
      </c>
      <c r="BJ250" s="17" t="s">
        <v>140</v>
      </c>
      <c r="BK250" s="196">
        <f>ROUND(I250*H250,2)</f>
        <v>0</v>
      </c>
      <c r="BL250" s="17" t="s">
        <v>210</v>
      </c>
      <c r="BM250" s="195" t="s">
        <v>407</v>
      </c>
    </row>
    <row r="251" spans="1:65" s="2" customFormat="1" ht="24.2" customHeight="1">
      <c r="A251" s="34"/>
      <c r="B251" s="35"/>
      <c r="C251" s="183" t="s">
        <v>408</v>
      </c>
      <c r="D251" s="183" t="s">
        <v>135</v>
      </c>
      <c r="E251" s="184" t="s">
        <v>409</v>
      </c>
      <c r="F251" s="185" t="s">
        <v>410</v>
      </c>
      <c r="G251" s="186" t="s">
        <v>200</v>
      </c>
      <c r="H251" s="187">
        <v>0.19700000000000001</v>
      </c>
      <c r="I251" s="188"/>
      <c r="J251" s="189">
        <f>ROUND(I251*H251,2)</f>
        <v>0</v>
      </c>
      <c r="K251" s="190"/>
      <c r="L251" s="39"/>
      <c r="M251" s="191" t="s">
        <v>1</v>
      </c>
      <c r="N251" s="192" t="s">
        <v>39</v>
      </c>
      <c r="O251" s="71"/>
      <c r="P251" s="193">
        <f>O251*H251</f>
        <v>0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95" t="s">
        <v>210</v>
      </c>
      <c r="AT251" s="195" t="s">
        <v>135</v>
      </c>
      <c r="AU251" s="195" t="s">
        <v>140</v>
      </c>
      <c r="AY251" s="17" t="s">
        <v>132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7" t="s">
        <v>140</v>
      </c>
      <c r="BK251" s="196">
        <f>ROUND(I251*H251,2)</f>
        <v>0</v>
      </c>
      <c r="BL251" s="17" t="s">
        <v>210</v>
      </c>
      <c r="BM251" s="195" t="s">
        <v>411</v>
      </c>
    </row>
    <row r="252" spans="1:65" s="2" customFormat="1" ht="24.2" customHeight="1">
      <c r="A252" s="34"/>
      <c r="B252" s="35"/>
      <c r="C252" s="183" t="s">
        <v>412</v>
      </c>
      <c r="D252" s="183" t="s">
        <v>135</v>
      </c>
      <c r="E252" s="184" t="s">
        <v>413</v>
      </c>
      <c r="F252" s="185" t="s">
        <v>414</v>
      </c>
      <c r="G252" s="186" t="s">
        <v>200</v>
      </c>
      <c r="H252" s="187">
        <v>0.19700000000000001</v>
      </c>
      <c r="I252" s="188"/>
      <c r="J252" s="189">
        <f>ROUND(I252*H252,2)</f>
        <v>0</v>
      </c>
      <c r="K252" s="190"/>
      <c r="L252" s="39"/>
      <c r="M252" s="191" t="s">
        <v>1</v>
      </c>
      <c r="N252" s="192" t="s">
        <v>39</v>
      </c>
      <c r="O252" s="71"/>
      <c r="P252" s="193">
        <f>O252*H252</f>
        <v>0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5" t="s">
        <v>210</v>
      </c>
      <c r="AT252" s="195" t="s">
        <v>135</v>
      </c>
      <c r="AU252" s="195" t="s">
        <v>140</v>
      </c>
      <c r="AY252" s="17" t="s">
        <v>132</v>
      </c>
      <c r="BE252" s="196">
        <f>IF(N252="základní",J252,0)</f>
        <v>0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7" t="s">
        <v>140</v>
      </c>
      <c r="BK252" s="196">
        <f>ROUND(I252*H252,2)</f>
        <v>0</v>
      </c>
      <c r="BL252" s="17" t="s">
        <v>210</v>
      </c>
      <c r="BM252" s="195" t="s">
        <v>415</v>
      </c>
    </row>
    <row r="253" spans="1:65" s="2" customFormat="1" ht="24.2" customHeight="1">
      <c r="A253" s="34"/>
      <c r="B253" s="35"/>
      <c r="C253" s="183" t="s">
        <v>416</v>
      </c>
      <c r="D253" s="183" t="s">
        <v>135</v>
      </c>
      <c r="E253" s="184" t="s">
        <v>417</v>
      </c>
      <c r="F253" s="185" t="s">
        <v>418</v>
      </c>
      <c r="G253" s="186" t="s">
        <v>200</v>
      </c>
      <c r="H253" s="187">
        <v>0.19700000000000001</v>
      </c>
      <c r="I253" s="188"/>
      <c r="J253" s="189">
        <f>ROUND(I253*H253,2)</f>
        <v>0</v>
      </c>
      <c r="K253" s="190"/>
      <c r="L253" s="39"/>
      <c r="M253" s="191" t="s">
        <v>1</v>
      </c>
      <c r="N253" s="192" t="s">
        <v>39</v>
      </c>
      <c r="O253" s="71"/>
      <c r="P253" s="193">
        <f>O253*H253</f>
        <v>0</v>
      </c>
      <c r="Q253" s="193">
        <v>0</v>
      </c>
      <c r="R253" s="193">
        <f>Q253*H253</f>
        <v>0</v>
      </c>
      <c r="S253" s="193">
        <v>0</v>
      </c>
      <c r="T253" s="19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95" t="s">
        <v>210</v>
      </c>
      <c r="AT253" s="195" t="s">
        <v>135</v>
      </c>
      <c r="AU253" s="195" t="s">
        <v>140</v>
      </c>
      <c r="AY253" s="17" t="s">
        <v>132</v>
      </c>
      <c r="BE253" s="196">
        <f>IF(N253="základní",J253,0)</f>
        <v>0</v>
      </c>
      <c r="BF253" s="196">
        <f>IF(N253="snížená",J253,0)</f>
        <v>0</v>
      </c>
      <c r="BG253" s="196">
        <f>IF(N253="zákl. přenesená",J253,0)</f>
        <v>0</v>
      </c>
      <c r="BH253" s="196">
        <f>IF(N253="sníž. přenesená",J253,0)</f>
        <v>0</v>
      </c>
      <c r="BI253" s="196">
        <f>IF(N253="nulová",J253,0)</f>
        <v>0</v>
      </c>
      <c r="BJ253" s="17" t="s">
        <v>140</v>
      </c>
      <c r="BK253" s="196">
        <f>ROUND(I253*H253,2)</f>
        <v>0</v>
      </c>
      <c r="BL253" s="17" t="s">
        <v>210</v>
      </c>
      <c r="BM253" s="195" t="s">
        <v>419</v>
      </c>
    </row>
    <row r="254" spans="1:65" s="12" customFormat="1" ht="22.9" customHeight="1">
      <c r="B254" s="167"/>
      <c r="C254" s="168"/>
      <c r="D254" s="169" t="s">
        <v>72</v>
      </c>
      <c r="E254" s="181" t="s">
        <v>420</v>
      </c>
      <c r="F254" s="181" t="s">
        <v>421</v>
      </c>
      <c r="G254" s="168"/>
      <c r="H254" s="168"/>
      <c r="I254" s="171"/>
      <c r="J254" s="182">
        <f>BK254</f>
        <v>0</v>
      </c>
      <c r="K254" s="168"/>
      <c r="L254" s="173"/>
      <c r="M254" s="174"/>
      <c r="N254" s="175"/>
      <c r="O254" s="175"/>
      <c r="P254" s="176">
        <f>SUM(P255:P281)</f>
        <v>0</v>
      </c>
      <c r="Q254" s="175"/>
      <c r="R254" s="176">
        <f>SUM(R255:R281)</f>
        <v>1.064E-2</v>
      </c>
      <c r="S254" s="175"/>
      <c r="T254" s="177">
        <f>SUM(T255:T281)</f>
        <v>0.90789200000000003</v>
      </c>
      <c r="AR254" s="178" t="s">
        <v>140</v>
      </c>
      <c r="AT254" s="179" t="s">
        <v>72</v>
      </c>
      <c r="AU254" s="179" t="s">
        <v>81</v>
      </c>
      <c r="AY254" s="178" t="s">
        <v>132</v>
      </c>
      <c r="BK254" s="180">
        <f>SUM(BK255:BK281)</f>
        <v>0</v>
      </c>
    </row>
    <row r="255" spans="1:65" s="2" customFormat="1" ht="16.5" customHeight="1">
      <c r="A255" s="34"/>
      <c r="B255" s="35"/>
      <c r="C255" s="183" t="s">
        <v>422</v>
      </c>
      <c r="D255" s="183" t="s">
        <v>135</v>
      </c>
      <c r="E255" s="184" t="s">
        <v>423</v>
      </c>
      <c r="F255" s="185" t="s">
        <v>424</v>
      </c>
      <c r="G255" s="186" t="s">
        <v>159</v>
      </c>
      <c r="H255" s="187">
        <v>6</v>
      </c>
      <c r="I255" s="188"/>
      <c r="J255" s="189">
        <f t="shared" ref="J255:J260" si="20">ROUND(I255*H255,2)</f>
        <v>0</v>
      </c>
      <c r="K255" s="190"/>
      <c r="L255" s="39"/>
      <c r="M255" s="191" t="s">
        <v>1</v>
      </c>
      <c r="N255" s="192" t="s">
        <v>39</v>
      </c>
      <c r="O255" s="71"/>
      <c r="P255" s="193">
        <f t="shared" ref="P255:P260" si="21">O255*H255</f>
        <v>0</v>
      </c>
      <c r="Q255" s="193">
        <v>0</v>
      </c>
      <c r="R255" s="193">
        <f t="shared" ref="R255:R260" si="22">Q255*H255</f>
        <v>0</v>
      </c>
      <c r="S255" s="193">
        <v>0</v>
      </c>
      <c r="T255" s="194">
        <f t="shared" ref="T255:T260" si="23"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95" t="s">
        <v>210</v>
      </c>
      <c r="AT255" s="195" t="s">
        <v>135</v>
      </c>
      <c r="AU255" s="195" t="s">
        <v>140</v>
      </c>
      <c r="AY255" s="17" t="s">
        <v>132</v>
      </c>
      <c r="BE255" s="196">
        <f t="shared" ref="BE255:BE260" si="24">IF(N255="základní",J255,0)</f>
        <v>0</v>
      </c>
      <c r="BF255" s="196">
        <f t="shared" ref="BF255:BF260" si="25">IF(N255="snížená",J255,0)</f>
        <v>0</v>
      </c>
      <c r="BG255" s="196">
        <f t="shared" ref="BG255:BG260" si="26">IF(N255="zákl. přenesená",J255,0)</f>
        <v>0</v>
      </c>
      <c r="BH255" s="196">
        <f t="shared" ref="BH255:BH260" si="27">IF(N255="sníž. přenesená",J255,0)</f>
        <v>0</v>
      </c>
      <c r="BI255" s="196">
        <f t="shared" ref="BI255:BI260" si="28">IF(N255="nulová",J255,0)</f>
        <v>0</v>
      </c>
      <c r="BJ255" s="17" t="s">
        <v>140</v>
      </c>
      <c r="BK255" s="196">
        <f t="shared" ref="BK255:BK260" si="29">ROUND(I255*H255,2)</f>
        <v>0</v>
      </c>
      <c r="BL255" s="17" t="s">
        <v>210</v>
      </c>
      <c r="BM255" s="195" t="s">
        <v>425</v>
      </c>
    </row>
    <row r="256" spans="1:65" s="2" customFormat="1" ht="16.5" customHeight="1">
      <c r="A256" s="34"/>
      <c r="B256" s="35"/>
      <c r="C256" s="183" t="s">
        <v>426</v>
      </c>
      <c r="D256" s="183" t="s">
        <v>135</v>
      </c>
      <c r="E256" s="184" t="s">
        <v>427</v>
      </c>
      <c r="F256" s="185" t="s">
        <v>428</v>
      </c>
      <c r="G256" s="186" t="s">
        <v>159</v>
      </c>
      <c r="H256" s="187">
        <v>5</v>
      </c>
      <c r="I256" s="188"/>
      <c r="J256" s="189">
        <f t="shared" si="20"/>
        <v>0</v>
      </c>
      <c r="K256" s="190"/>
      <c r="L256" s="39"/>
      <c r="M256" s="191" t="s">
        <v>1</v>
      </c>
      <c r="N256" s="192" t="s">
        <v>39</v>
      </c>
      <c r="O256" s="71"/>
      <c r="P256" s="193">
        <f t="shared" si="21"/>
        <v>0</v>
      </c>
      <c r="Q256" s="193">
        <v>0</v>
      </c>
      <c r="R256" s="193">
        <f t="shared" si="22"/>
        <v>0</v>
      </c>
      <c r="S256" s="193">
        <v>0</v>
      </c>
      <c r="T256" s="194">
        <f t="shared" si="2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5" t="s">
        <v>210</v>
      </c>
      <c r="AT256" s="195" t="s">
        <v>135</v>
      </c>
      <c r="AU256" s="195" t="s">
        <v>140</v>
      </c>
      <c r="AY256" s="17" t="s">
        <v>132</v>
      </c>
      <c r="BE256" s="196">
        <f t="shared" si="24"/>
        <v>0</v>
      </c>
      <c r="BF256" s="196">
        <f t="shared" si="25"/>
        <v>0</v>
      </c>
      <c r="BG256" s="196">
        <f t="shared" si="26"/>
        <v>0</v>
      </c>
      <c r="BH256" s="196">
        <f t="shared" si="27"/>
        <v>0</v>
      </c>
      <c r="BI256" s="196">
        <f t="shared" si="28"/>
        <v>0</v>
      </c>
      <c r="BJ256" s="17" t="s">
        <v>140</v>
      </c>
      <c r="BK256" s="196">
        <f t="shared" si="29"/>
        <v>0</v>
      </c>
      <c r="BL256" s="17" t="s">
        <v>210</v>
      </c>
      <c r="BM256" s="195" t="s">
        <v>429</v>
      </c>
    </row>
    <row r="257" spans="1:65" s="2" customFormat="1" ht="16.5" customHeight="1">
      <c r="A257" s="34"/>
      <c r="B257" s="35"/>
      <c r="C257" s="183" t="s">
        <v>430</v>
      </c>
      <c r="D257" s="183" t="s">
        <v>135</v>
      </c>
      <c r="E257" s="184" t="s">
        <v>431</v>
      </c>
      <c r="F257" s="185" t="s">
        <v>432</v>
      </c>
      <c r="G257" s="186" t="s">
        <v>159</v>
      </c>
      <c r="H257" s="187">
        <v>1</v>
      </c>
      <c r="I257" s="188"/>
      <c r="J257" s="189">
        <f t="shared" si="20"/>
        <v>0</v>
      </c>
      <c r="K257" s="190"/>
      <c r="L257" s="39"/>
      <c r="M257" s="191" t="s">
        <v>1</v>
      </c>
      <c r="N257" s="192" t="s">
        <v>39</v>
      </c>
      <c r="O257" s="71"/>
      <c r="P257" s="193">
        <f t="shared" si="21"/>
        <v>0</v>
      </c>
      <c r="Q257" s="193">
        <v>0</v>
      </c>
      <c r="R257" s="193">
        <f t="shared" si="22"/>
        <v>0</v>
      </c>
      <c r="S257" s="193">
        <v>0</v>
      </c>
      <c r="T257" s="194">
        <f t="shared" si="2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95" t="s">
        <v>210</v>
      </c>
      <c r="AT257" s="195" t="s">
        <v>135</v>
      </c>
      <c r="AU257" s="195" t="s">
        <v>140</v>
      </c>
      <c r="AY257" s="17" t="s">
        <v>132</v>
      </c>
      <c r="BE257" s="196">
        <f t="shared" si="24"/>
        <v>0</v>
      </c>
      <c r="BF257" s="196">
        <f t="shared" si="25"/>
        <v>0</v>
      </c>
      <c r="BG257" s="196">
        <f t="shared" si="26"/>
        <v>0</v>
      </c>
      <c r="BH257" s="196">
        <f t="shared" si="27"/>
        <v>0</v>
      </c>
      <c r="BI257" s="196">
        <f t="shared" si="28"/>
        <v>0</v>
      </c>
      <c r="BJ257" s="17" t="s">
        <v>140</v>
      </c>
      <c r="BK257" s="196">
        <f t="shared" si="29"/>
        <v>0</v>
      </c>
      <c r="BL257" s="17" t="s">
        <v>210</v>
      </c>
      <c r="BM257" s="195" t="s">
        <v>433</v>
      </c>
    </row>
    <row r="258" spans="1:65" s="2" customFormat="1" ht="16.5" customHeight="1">
      <c r="A258" s="34"/>
      <c r="B258" s="35"/>
      <c r="C258" s="183" t="s">
        <v>434</v>
      </c>
      <c r="D258" s="183" t="s">
        <v>135</v>
      </c>
      <c r="E258" s="184" t="s">
        <v>435</v>
      </c>
      <c r="F258" s="185" t="s">
        <v>436</v>
      </c>
      <c r="G258" s="186" t="s">
        <v>159</v>
      </c>
      <c r="H258" s="187">
        <v>6</v>
      </c>
      <c r="I258" s="188"/>
      <c r="J258" s="189">
        <f t="shared" si="20"/>
        <v>0</v>
      </c>
      <c r="K258" s="190"/>
      <c r="L258" s="39"/>
      <c r="M258" s="191" t="s">
        <v>1</v>
      </c>
      <c r="N258" s="192" t="s">
        <v>39</v>
      </c>
      <c r="O258" s="71"/>
      <c r="P258" s="193">
        <f t="shared" si="21"/>
        <v>0</v>
      </c>
      <c r="Q258" s="193">
        <v>0</v>
      </c>
      <c r="R258" s="193">
        <f t="shared" si="22"/>
        <v>0</v>
      </c>
      <c r="S258" s="193">
        <v>1E-3</v>
      </c>
      <c r="T258" s="194">
        <f t="shared" si="23"/>
        <v>6.0000000000000001E-3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95" t="s">
        <v>210</v>
      </c>
      <c r="AT258" s="195" t="s">
        <v>135</v>
      </c>
      <c r="AU258" s="195" t="s">
        <v>140</v>
      </c>
      <c r="AY258" s="17" t="s">
        <v>132</v>
      </c>
      <c r="BE258" s="196">
        <f t="shared" si="24"/>
        <v>0</v>
      </c>
      <c r="BF258" s="196">
        <f t="shared" si="25"/>
        <v>0</v>
      </c>
      <c r="BG258" s="196">
        <f t="shared" si="26"/>
        <v>0</v>
      </c>
      <c r="BH258" s="196">
        <f t="shared" si="27"/>
        <v>0</v>
      </c>
      <c r="BI258" s="196">
        <f t="shared" si="28"/>
        <v>0</v>
      </c>
      <c r="BJ258" s="17" t="s">
        <v>140</v>
      </c>
      <c r="BK258" s="196">
        <f t="shared" si="29"/>
        <v>0</v>
      </c>
      <c r="BL258" s="17" t="s">
        <v>210</v>
      </c>
      <c r="BM258" s="195" t="s">
        <v>437</v>
      </c>
    </row>
    <row r="259" spans="1:65" s="2" customFormat="1" ht="24.2" customHeight="1">
      <c r="A259" s="34"/>
      <c r="B259" s="35"/>
      <c r="C259" s="183" t="s">
        <v>438</v>
      </c>
      <c r="D259" s="183" t="s">
        <v>135</v>
      </c>
      <c r="E259" s="184" t="s">
        <v>439</v>
      </c>
      <c r="F259" s="185" t="s">
        <v>440</v>
      </c>
      <c r="G259" s="186" t="s">
        <v>159</v>
      </c>
      <c r="H259" s="187">
        <v>4</v>
      </c>
      <c r="I259" s="188"/>
      <c r="J259" s="189">
        <f t="shared" si="20"/>
        <v>0</v>
      </c>
      <c r="K259" s="190"/>
      <c r="L259" s="39"/>
      <c r="M259" s="191" t="s">
        <v>1</v>
      </c>
      <c r="N259" s="192" t="s">
        <v>39</v>
      </c>
      <c r="O259" s="71"/>
      <c r="P259" s="193">
        <f t="shared" si="21"/>
        <v>0</v>
      </c>
      <c r="Q259" s="193">
        <v>0</v>
      </c>
      <c r="R259" s="193">
        <f t="shared" si="22"/>
        <v>0</v>
      </c>
      <c r="S259" s="193">
        <v>0</v>
      </c>
      <c r="T259" s="194">
        <f t="shared" si="2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95" t="s">
        <v>210</v>
      </c>
      <c r="AT259" s="195" t="s">
        <v>135</v>
      </c>
      <c r="AU259" s="195" t="s">
        <v>140</v>
      </c>
      <c r="AY259" s="17" t="s">
        <v>132</v>
      </c>
      <c r="BE259" s="196">
        <f t="shared" si="24"/>
        <v>0</v>
      </c>
      <c r="BF259" s="196">
        <f t="shared" si="25"/>
        <v>0</v>
      </c>
      <c r="BG259" s="196">
        <f t="shared" si="26"/>
        <v>0</v>
      </c>
      <c r="BH259" s="196">
        <f t="shared" si="27"/>
        <v>0</v>
      </c>
      <c r="BI259" s="196">
        <f t="shared" si="28"/>
        <v>0</v>
      </c>
      <c r="BJ259" s="17" t="s">
        <v>140</v>
      </c>
      <c r="BK259" s="196">
        <f t="shared" si="29"/>
        <v>0</v>
      </c>
      <c r="BL259" s="17" t="s">
        <v>210</v>
      </c>
      <c r="BM259" s="195" t="s">
        <v>441</v>
      </c>
    </row>
    <row r="260" spans="1:65" s="2" customFormat="1" ht="24.2" customHeight="1">
      <c r="A260" s="34"/>
      <c r="B260" s="35"/>
      <c r="C260" s="183" t="s">
        <v>442</v>
      </c>
      <c r="D260" s="183" t="s">
        <v>135</v>
      </c>
      <c r="E260" s="184" t="s">
        <v>443</v>
      </c>
      <c r="F260" s="185" t="s">
        <v>444</v>
      </c>
      <c r="G260" s="186" t="s">
        <v>159</v>
      </c>
      <c r="H260" s="187">
        <v>17.533000000000001</v>
      </c>
      <c r="I260" s="188"/>
      <c r="J260" s="189">
        <f t="shared" si="20"/>
        <v>0</v>
      </c>
      <c r="K260" s="190"/>
      <c r="L260" s="39"/>
      <c r="M260" s="191" t="s">
        <v>1</v>
      </c>
      <c r="N260" s="192" t="s">
        <v>39</v>
      </c>
      <c r="O260" s="71"/>
      <c r="P260" s="193">
        <f t="shared" si="21"/>
        <v>0</v>
      </c>
      <c r="Q260" s="193">
        <v>0</v>
      </c>
      <c r="R260" s="193">
        <f t="shared" si="22"/>
        <v>0</v>
      </c>
      <c r="S260" s="193">
        <v>2.4E-2</v>
      </c>
      <c r="T260" s="194">
        <f t="shared" si="23"/>
        <v>0.42079200000000005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5" t="s">
        <v>210</v>
      </c>
      <c r="AT260" s="195" t="s">
        <v>135</v>
      </c>
      <c r="AU260" s="195" t="s">
        <v>140</v>
      </c>
      <c r="AY260" s="17" t="s">
        <v>132</v>
      </c>
      <c r="BE260" s="196">
        <f t="shared" si="24"/>
        <v>0</v>
      </c>
      <c r="BF260" s="196">
        <f t="shared" si="25"/>
        <v>0</v>
      </c>
      <c r="BG260" s="196">
        <f t="shared" si="26"/>
        <v>0</v>
      </c>
      <c r="BH260" s="196">
        <f t="shared" si="27"/>
        <v>0</v>
      </c>
      <c r="BI260" s="196">
        <f t="shared" si="28"/>
        <v>0</v>
      </c>
      <c r="BJ260" s="17" t="s">
        <v>140</v>
      </c>
      <c r="BK260" s="196">
        <f t="shared" si="29"/>
        <v>0</v>
      </c>
      <c r="BL260" s="17" t="s">
        <v>210</v>
      </c>
      <c r="BM260" s="195" t="s">
        <v>445</v>
      </c>
    </row>
    <row r="261" spans="1:65" s="14" customFormat="1" ht="11.25">
      <c r="B261" s="208"/>
      <c r="C261" s="209"/>
      <c r="D261" s="199" t="s">
        <v>146</v>
      </c>
      <c r="E261" s="210" t="s">
        <v>1</v>
      </c>
      <c r="F261" s="211" t="s">
        <v>446</v>
      </c>
      <c r="G261" s="209"/>
      <c r="H261" s="212">
        <v>7.6829999999999998</v>
      </c>
      <c r="I261" s="213"/>
      <c r="J261" s="209"/>
      <c r="K261" s="209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146</v>
      </c>
      <c r="AU261" s="218" t="s">
        <v>140</v>
      </c>
      <c r="AV261" s="14" t="s">
        <v>140</v>
      </c>
      <c r="AW261" s="14" t="s">
        <v>31</v>
      </c>
      <c r="AX261" s="14" t="s">
        <v>73</v>
      </c>
      <c r="AY261" s="218" t="s">
        <v>132</v>
      </c>
    </row>
    <row r="262" spans="1:65" s="14" customFormat="1" ht="11.25">
      <c r="B262" s="208"/>
      <c r="C262" s="209"/>
      <c r="D262" s="199" t="s">
        <v>146</v>
      </c>
      <c r="E262" s="210" t="s">
        <v>1</v>
      </c>
      <c r="F262" s="211" t="s">
        <v>447</v>
      </c>
      <c r="G262" s="209"/>
      <c r="H262" s="212">
        <v>6.3040000000000003</v>
      </c>
      <c r="I262" s="213"/>
      <c r="J262" s="209"/>
      <c r="K262" s="209"/>
      <c r="L262" s="214"/>
      <c r="M262" s="215"/>
      <c r="N262" s="216"/>
      <c r="O262" s="216"/>
      <c r="P262" s="216"/>
      <c r="Q262" s="216"/>
      <c r="R262" s="216"/>
      <c r="S262" s="216"/>
      <c r="T262" s="217"/>
      <c r="AT262" s="218" t="s">
        <v>146</v>
      </c>
      <c r="AU262" s="218" t="s">
        <v>140</v>
      </c>
      <c r="AV262" s="14" t="s">
        <v>140</v>
      </c>
      <c r="AW262" s="14" t="s">
        <v>31</v>
      </c>
      <c r="AX262" s="14" t="s">
        <v>73</v>
      </c>
      <c r="AY262" s="218" t="s">
        <v>132</v>
      </c>
    </row>
    <row r="263" spans="1:65" s="14" customFormat="1" ht="11.25">
      <c r="B263" s="208"/>
      <c r="C263" s="209"/>
      <c r="D263" s="199" t="s">
        <v>146</v>
      </c>
      <c r="E263" s="210" t="s">
        <v>1</v>
      </c>
      <c r="F263" s="211" t="s">
        <v>448</v>
      </c>
      <c r="G263" s="209"/>
      <c r="H263" s="212">
        <v>3.5459999999999998</v>
      </c>
      <c r="I263" s="213"/>
      <c r="J263" s="209"/>
      <c r="K263" s="209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146</v>
      </c>
      <c r="AU263" s="218" t="s">
        <v>140</v>
      </c>
      <c r="AV263" s="14" t="s">
        <v>140</v>
      </c>
      <c r="AW263" s="14" t="s">
        <v>31</v>
      </c>
      <c r="AX263" s="14" t="s">
        <v>73</v>
      </c>
      <c r="AY263" s="218" t="s">
        <v>132</v>
      </c>
    </row>
    <row r="264" spans="1:65" s="15" customFormat="1" ht="11.25">
      <c r="B264" s="230"/>
      <c r="C264" s="231"/>
      <c r="D264" s="199" t="s">
        <v>146</v>
      </c>
      <c r="E264" s="232" t="s">
        <v>1</v>
      </c>
      <c r="F264" s="233" t="s">
        <v>362</v>
      </c>
      <c r="G264" s="231"/>
      <c r="H264" s="234">
        <v>17.533000000000001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146</v>
      </c>
      <c r="AU264" s="240" t="s">
        <v>140</v>
      </c>
      <c r="AV264" s="15" t="s">
        <v>139</v>
      </c>
      <c r="AW264" s="15" t="s">
        <v>31</v>
      </c>
      <c r="AX264" s="15" t="s">
        <v>81</v>
      </c>
      <c r="AY264" s="240" t="s">
        <v>132</v>
      </c>
    </row>
    <row r="265" spans="1:65" s="2" customFormat="1" ht="24.2" customHeight="1">
      <c r="A265" s="34"/>
      <c r="B265" s="35"/>
      <c r="C265" s="183" t="s">
        <v>449</v>
      </c>
      <c r="D265" s="183" t="s">
        <v>135</v>
      </c>
      <c r="E265" s="184" t="s">
        <v>450</v>
      </c>
      <c r="F265" s="185" t="s">
        <v>451</v>
      </c>
      <c r="G265" s="186" t="s">
        <v>159</v>
      </c>
      <c r="H265" s="187">
        <v>6</v>
      </c>
      <c r="I265" s="188"/>
      <c r="J265" s="189">
        <f>ROUND(I265*H265,2)</f>
        <v>0</v>
      </c>
      <c r="K265" s="190"/>
      <c r="L265" s="39"/>
      <c r="M265" s="191" t="s">
        <v>1</v>
      </c>
      <c r="N265" s="192" t="s">
        <v>39</v>
      </c>
      <c r="O265" s="71"/>
      <c r="P265" s="193">
        <f>O265*H265</f>
        <v>0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95" t="s">
        <v>210</v>
      </c>
      <c r="AT265" s="195" t="s">
        <v>135</v>
      </c>
      <c r="AU265" s="195" t="s">
        <v>140</v>
      </c>
      <c r="AY265" s="17" t="s">
        <v>132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7" t="s">
        <v>140</v>
      </c>
      <c r="BK265" s="196">
        <f>ROUND(I265*H265,2)</f>
        <v>0</v>
      </c>
      <c r="BL265" s="17" t="s">
        <v>210</v>
      </c>
      <c r="BM265" s="195" t="s">
        <v>452</v>
      </c>
    </row>
    <row r="266" spans="1:65" s="13" customFormat="1" ht="11.25">
      <c r="B266" s="197"/>
      <c r="C266" s="198"/>
      <c r="D266" s="199" t="s">
        <v>146</v>
      </c>
      <c r="E266" s="200" t="s">
        <v>1</v>
      </c>
      <c r="F266" s="201" t="s">
        <v>358</v>
      </c>
      <c r="G266" s="198"/>
      <c r="H266" s="200" t="s">
        <v>1</v>
      </c>
      <c r="I266" s="202"/>
      <c r="J266" s="198"/>
      <c r="K266" s="198"/>
      <c r="L266" s="203"/>
      <c r="M266" s="204"/>
      <c r="N266" s="205"/>
      <c r="O266" s="205"/>
      <c r="P266" s="205"/>
      <c r="Q266" s="205"/>
      <c r="R266" s="205"/>
      <c r="S266" s="205"/>
      <c r="T266" s="206"/>
      <c r="AT266" s="207" t="s">
        <v>146</v>
      </c>
      <c r="AU266" s="207" t="s">
        <v>140</v>
      </c>
      <c r="AV266" s="13" t="s">
        <v>81</v>
      </c>
      <c r="AW266" s="13" t="s">
        <v>31</v>
      </c>
      <c r="AX266" s="13" t="s">
        <v>73</v>
      </c>
      <c r="AY266" s="207" t="s">
        <v>132</v>
      </c>
    </row>
    <row r="267" spans="1:65" s="14" customFormat="1" ht="11.25">
      <c r="B267" s="208"/>
      <c r="C267" s="209"/>
      <c r="D267" s="199" t="s">
        <v>146</v>
      </c>
      <c r="E267" s="210" t="s">
        <v>1</v>
      </c>
      <c r="F267" s="211" t="s">
        <v>149</v>
      </c>
      <c r="G267" s="209"/>
      <c r="H267" s="212">
        <v>3</v>
      </c>
      <c r="I267" s="213"/>
      <c r="J267" s="209"/>
      <c r="K267" s="209"/>
      <c r="L267" s="214"/>
      <c r="M267" s="215"/>
      <c r="N267" s="216"/>
      <c r="O267" s="216"/>
      <c r="P267" s="216"/>
      <c r="Q267" s="216"/>
      <c r="R267" s="216"/>
      <c r="S267" s="216"/>
      <c r="T267" s="217"/>
      <c r="AT267" s="218" t="s">
        <v>146</v>
      </c>
      <c r="AU267" s="218" t="s">
        <v>140</v>
      </c>
      <c r="AV267" s="14" t="s">
        <v>140</v>
      </c>
      <c r="AW267" s="14" t="s">
        <v>31</v>
      </c>
      <c r="AX267" s="14" t="s">
        <v>73</v>
      </c>
      <c r="AY267" s="218" t="s">
        <v>132</v>
      </c>
    </row>
    <row r="268" spans="1:65" s="13" customFormat="1" ht="11.25">
      <c r="B268" s="197"/>
      <c r="C268" s="198"/>
      <c r="D268" s="199" t="s">
        <v>146</v>
      </c>
      <c r="E268" s="200" t="s">
        <v>1</v>
      </c>
      <c r="F268" s="201" t="s">
        <v>360</v>
      </c>
      <c r="G268" s="198"/>
      <c r="H268" s="200" t="s">
        <v>1</v>
      </c>
      <c r="I268" s="202"/>
      <c r="J268" s="198"/>
      <c r="K268" s="198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146</v>
      </c>
      <c r="AU268" s="207" t="s">
        <v>140</v>
      </c>
      <c r="AV268" s="13" t="s">
        <v>81</v>
      </c>
      <c r="AW268" s="13" t="s">
        <v>31</v>
      </c>
      <c r="AX268" s="13" t="s">
        <v>73</v>
      </c>
      <c r="AY268" s="207" t="s">
        <v>132</v>
      </c>
    </row>
    <row r="269" spans="1:65" s="14" customFormat="1" ht="11.25">
      <c r="B269" s="208"/>
      <c r="C269" s="209"/>
      <c r="D269" s="199" t="s">
        <v>146</v>
      </c>
      <c r="E269" s="210" t="s">
        <v>1</v>
      </c>
      <c r="F269" s="211" t="s">
        <v>149</v>
      </c>
      <c r="G269" s="209"/>
      <c r="H269" s="212">
        <v>3</v>
      </c>
      <c r="I269" s="213"/>
      <c r="J269" s="209"/>
      <c r="K269" s="209"/>
      <c r="L269" s="214"/>
      <c r="M269" s="215"/>
      <c r="N269" s="216"/>
      <c r="O269" s="216"/>
      <c r="P269" s="216"/>
      <c r="Q269" s="216"/>
      <c r="R269" s="216"/>
      <c r="S269" s="216"/>
      <c r="T269" s="217"/>
      <c r="AT269" s="218" t="s">
        <v>146</v>
      </c>
      <c r="AU269" s="218" t="s">
        <v>140</v>
      </c>
      <c r="AV269" s="14" t="s">
        <v>140</v>
      </c>
      <c r="AW269" s="14" t="s">
        <v>31</v>
      </c>
      <c r="AX269" s="14" t="s">
        <v>73</v>
      </c>
      <c r="AY269" s="218" t="s">
        <v>132</v>
      </c>
    </row>
    <row r="270" spans="1:65" s="15" customFormat="1" ht="11.25">
      <c r="B270" s="230"/>
      <c r="C270" s="231"/>
      <c r="D270" s="199" t="s">
        <v>146</v>
      </c>
      <c r="E270" s="232" t="s">
        <v>1</v>
      </c>
      <c r="F270" s="233" t="s">
        <v>362</v>
      </c>
      <c r="G270" s="231"/>
      <c r="H270" s="234">
        <v>6</v>
      </c>
      <c r="I270" s="235"/>
      <c r="J270" s="231"/>
      <c r="K270" s="231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146</v>
      </c>
      <c r="AU270" s="240" t="s">
        <v>140</v>
      </c>
      <c r="AV270" s="15" t="s">
        <v>139</v>
      </c>
      <c r="AW270" s="15" t="s">
        <v>31</v>
      </c>
      <c r="AX270" s="15" t="s">
        <v>81</v>
      </c>
      <c r="AY270" s="240" t="s">
        <v>132</v>
      </c>
    </row>
    <row r="271" spans="1:65" s="2" customFormat="1" ht="24.2" customHeight="1">
      <c r="A271" s="34"/>
      <c r="B271" s="35"/>
      <c r="C271" s="183" t="s">
        <v>453</v>
      </c>
      <c r="D271" s="183" t="s">
        <v>135</v>
      </c>
      <c r="E271" s="184" t="s">
        <v>454</v>
      </c>
      <c r="F271" s="185" t="s">
        <v>455</v>
      </c>
      <c r="G271" s="186" t="s">
        <v>159</v>
      </c>
      <c r="H271" s="187">
        <v>6</v>
      </c>
      <c r="I271" s="188"/>
      <c r="J271" s="189">
        <f t="shared" ref="J271:J276" si="30">ROUND(I271*H271,2)</f>
        <v>0</v>
      </c>
      <c r="K271" s="190"/>
      <c r="L271" s="39"/>
      <c r="M271" s="191" t="s">
        <v>1</v>
      </c>
      <c r="N271" s="192" t="s">
        <v>39</v>
      </c>
      <c r="O271" s="71"/>
      <c r="P271" s="193">
        <f t="shared" ref="P271:P276" si="31">O271*H271</f>
        <v>0</v>
      </c>
      <c r="Q271" s="193">
        <v>0</v>
      </c>
      <c r="R271" s="193">
        <f t="shared" ref="R271:R276" si="32">Q271*H271</f>
        <v>0</v>
      </c>
      <c r="S271" s="193">
        <v>0</v>
      </c>
      <c r="T271" s="194">
        <f t="shared" ref="T271:T276" si="33"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95" t="s">
        <v>210</v>
      </c>
      <c r="AT271" s="195" t="s">
        <v>135</v>
      </c>
      <c r="AU271" s="195" t="s">
        <v>140</v>
      </c>
      <c r="AY271" s="17" t="s">
        <v>132</v>
      </c>
      <c r="BE271" s="196">
        <f t="shared" ref="BE271:BE276" si="34">IF(N271="základní",J271,0)</f>
        <v>0</v>
      </c>
      <c r="BF271" s="196">
        <f t="shared" ref="BF271:BF276" si="35">IF(N271="snížená",J271,0)</f>
        <v>0</v>
      </c>
      <c r="BG271" s="196">
        <f t="shared" ref="BG271:BG276" si="36">IF(N271="zákl. přenesená",J271,0)</f>
        <v>0</v>
      </c>
      <c r="BH271" s="196">
        <f t="shared" ref="BH271:BH276" si="37">IF(N271="sníž. přenesená",J271,0)</f>
        <v>0</v>
      </c>
      <c r="BI271" s="196">
        <f t="shared" ref="BI271:BI276" si="38">IF(N271="nulová",J271,0)</f>
        <v>0</v>
      </c>
      <c r="BJ271" s="17" t="s">
        <v>140</v>
      </c>
      <c r="BK271" s="196">
        <f t="shared" ref="BK271:BK276" si="39">ROUND(I271*H271,2)</f>
        <v>0</v>
      </c>
      <c r="BL271" s="17" t="s">
        <v>210</v>
      </c>
      <c r="BM271" s="195" t="s">
        <v>456</v>
      </c>
    </row>
    <row r="272" spans="1:65" s="2" customFormat="1" ht="24.2" customHeight="1">
      <c r="A272" s="34"/>
      <c r="B272" s="35"/>
      <c r="C272" s="219" t="s">
        <v>457</v>
      </c>
      <c r="D272" s="219" t="s">
        <v>237</v>
      </c>
      <c r="E272" s="220" t="s">
        <v>458</v>
      </c>
      <c r="F272" s="221" t="s">
        <v>459</v>
      </c>
      <c r="G272" s="222" t="s">
        <v>159</v>
      </c>
      <c r="H272" s="223">
        <v>3</v>
      </c>
      <c r="I272" s="224"/>
      <c r="J272" s="225">
        <f t="shared" si="30"/>
        <v>0</v>
      </c>
      <c r="K272" s="226"/>
      <c r="L272" s="227"/>
      <c r="M272" s="228" t="s">
        <v>1</v>
      </c>
      <c r="N272" s="229" t="s">
        <v>39</v>
      </c>
      <c r="O272" s="71"/>
      <c r="P272" s="193">
        <f t="shared" si="31"/>
        <v>0</v>
      </c>
      <c r="Q272" s="193">
        <v>1.6199999999999999E-3</v>
      </c>
      <c r="R272" s="193">
        <f t="shared" si="32"/>
        <v>4.8599999999999997E-3</v>
      </c>
      <c r="S272" s="193">
        <v>0</v>
      </c>
      <c r="T272" s="194">
        <f t="shared" si="3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95" t="s">
        <v>240</v>
      </c>
      <c r="AT272" s="195" t="s">
        <v>237</v>
      </c>
      <c r="AU272" s="195" t="s">
        <v>140</v>
      </c>
      <c r="AY272" s="17" t="s">
        <v>132</v>
      </c>
      <c r="BE272" s="196">
        <f t="shared" si="34"/>
        <v>0</v>
      </c>
      <c r="BF272" s="196">
        <f t="shared" si="35"/>
        <v>0</v>
      </c>
      <c r="BG272" s="196">
        <f t="shared" si="36"/>
        <v>0</v>
      </c>
      <c r="BH272" s="196">
        <f t="shared" si="37"/>
        <v>0</v>
      </c>
      <c r="BI272" s="196">
        <f t="shared" si="38"/>
        <v>0</v>
      </c>
      <c r="BJ272" s="17" t="s">
        <v>140</v>
      </c>
      <c r="BK272" s="196">
        <f t="shared" si="39"/>
        <v>0</v>
      </c>
      <c r="BL272" s="17" t="s">
        <v>210</v>
      </c>
      <c r="BM272" s="195" t="s">
        <v>460</v>
      </c>
    </row>
    <row r="273" spans="1:65" s="2" customFormat="1" ht="24.2" customHeight="1">
      <c r="A273" s="34"/>
      <c r="B273" s="35"/>
      <c r="C273" s="219" t="s">
        <v>461</v>
      </c>
      <c r="D273" s="219" t="s">
        <v>237</v>
      </c>
      <c r="E273" s="220" t="s">
        <v>462</v>
      </c>
      <c r="F273" s="221" t="s">
        <v>463</v>
      </c>
      <c r="G273" s="222" t="s">
        <v>159</v>
      </c>
      <c r="H273" s="223">
        <v>2</v>
      </c>
      <c r="I273" s="224"/>
      <c r="J273" s="225">
        <f t="shared" si="30"/>
        <v>0</v>
      </c>
      <c r="K273" s="226"/>
      <c r="L273" s="227"/>
      <c r="M273" s="228" t="s">
        <v>1</v>
      </c>
      <c r="N273" s="229" t="s">
        <v>39</v>
      </c>
      <c r="O273" s="71"/>
      <c r="P273" s="193">
        <f t="shared" si="31"/>
        <v>0</v>
      </c>
      <c r="Q273" s="193">
        <v>1.8500000000000001E-3</v>
      </c>
      <c r="R273" s="193">
        <f t="shared" si="32"/>
        <v>3.7000000000000002E-3</v>
      </c>
      <c r="S273" s="193">
        <v>0</v>
      </c>
      <c r="T273" s="194">
        <f t="shared" si="3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5" t="s">
        <v>240</v>
      </c>
      <c r="AT273" s="195" t="s">
        <v>237</v>
      </c>
      <c r="AU273" s="195" t="s">
        <v>140</v>
      </c>
      <c r="AY273" s="17" t="s">
        <v>132</v>
      </c>
      <c r="BE273" s="196">
        <f t="shared" si="34"/>
        <v>0</v>
      </c>
      <c r="BF273" s="196">
        <f t="shared" si="35"/>
        <v>0</v>
      </c>
      <c r="BG273" s="196">
        <f t="shared" si="36"/>
        <v>0</v>
      </c>
      <c r="BH273" s="196">
        <f t="shared" si="37"/>
        <v>0</v>
      </c>
      <c r="BI273" s="196">
        <f t="shared" si="38"/>
        <v>0</v>
      </c>
      <c r="BJ273" s="17" t="s">
        <v>140</v>
      </c>
      <c r="BK273" s="196">
        <f t="shared" si="39"/>
        <v>0</v>
      </c>
      <c r="BL273" s="17" t="s">
        <v>210</v>
      </c>
      <c r="BM273" s="195" t="s">
        <v>464</v>
      </c>
    </row>
    <row r="274" spans="1:65" s="2" customFormat="1" ht="24.2" customHeight="1">
      <c r="A274" s="34"/>
      <c r="B274" s="35"/>
      <c r="C274" s="219" t="s">
        <v>465</v>
      </c>
      <c r="D274" s="219" t="s">
        <v>237</v>
      </c>
      <c r="E274" s="220" t="s">
        <v>466</v>
      </c>
      <c r="F274" s="221" t="s">
        <v>467</v>
      </c>
      <c r="G274" s="222" t="s">
        <v>159</v>
      </c>
      <c r="H274" s="223">
        <v>1</v>
      </c>
      <c r="I274" s="224"/>
      <c r="J274" s="225">
        <f t="shared" si="30"/>
        <v>0</v>
      </c>
      <c r="K274" s="226"/>
      <c r="L274" s="227"/>
      <c r="M274" s="228" t="s">
        <v>1</v>
      </c>
      <c r="N274" s="229" t="s">
        <v>39</v>
      </c>
      <c r="O274" s="71"/>
      <c r="P274" s="193">
        <f t="shared" si="31"/>
        <v>0</v>
      </c>
      <c r="Q274" s="193">
        <v>2.0799999999999998E-3</v>
      </c>
      <c r="R274" s="193">
        <f t="shared" si="32"/>
        <v>2.0799999999999998E-3</v>
      </c>
      <c r="S274" s="193">
        <v>0</v>
      </c>
      <c r="T274" s="194">
        <f t="shared" si="3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95" t="s">
        <v>240</v>
      </c>
      <c r="AT274" s="195" t="s">
        <v>237</v>
      </c>
      <c r="AU274" s="195" t="s">
        <v>140</v>
      </c>
      <c r="AY274" s="17" t="s">
        <v>132</v>
      </c>
      <c r="BE274" s="196">
        <f t="shared" si="34"/>
        <v>0</v>
      </c>
      <c r="BF274" s="196">
        <f t="shared" si="35"/>
        <v>0</v>
      </c>
      <c r="BG274" s="196">
        <f t="shared" si="36"/>
        <v>0</v>
      </c>
      <c r="BH274" s="196">
        <f t="shared" si="37"/>
        <v>0</v>
      </c>
      <c r="BI274" s="196">
        <f t="shared" si="38"/>
        <v>0</v>
      </c>
      <c r="BJ274" s="17" t="s">
        <v>140</v>
      </c>
      <c r="BK274" s="196">
        <f t="shared" si="39"/>
        <v>0</v>
      </c>
      <c r="BL274" s="17" t="s">
        <v>210</v>
      </c>
      <c r="BM274" s="195" t="s">
        <v>468</v>
      </c>
    </row>
    <row r="275" spans="1:65" s="2" customFormat="1" ht="24.2" customHeight="1">
      <c r="A275" s="34"/>
      <c r="B275" s="35"/>
      <c r="C275" s="183" t="s">
        <v>469</v>
      </c>
      <c r="D275" s="183" t="s">
        <v>135</v>
      </c>
      <c r="E275" s="184" t="s">
        <v>470</v>
      </c>
      <c r="F275" s="185" t="s">
        <v>471</v>
      </c>
      <c r="G275" s="186" t="s">
        <v>159</v>
      </c>
      <c r="H275" s="187">
        <v>3</v>
      </c>
      <c r="I275" s="188"/>
      <c r="J275" s="189">
        <f t="shared" si="30"/>
        <v>0</v>
      </c>
      <c r="K275" s="190"/>
      <c r="L275" s="39"/>
      <c r="M275" s="191" t="s">
        <v>1</v>
      </c>
      <c r="N275" s="192" t="s">
        <v>39</v>
      </c>
      <c r="O275" s="71"/>
      <c r="P275" s="193">
        <f t="shared" si="31"/>
        <v>0</v>
      </c>
      <c r="Q275" s="193">
        <v>0</v>
      </c>
      <c r="R275" s="193">
        <f t="shared" si="32"/>
        <v>0</v>
      </c>
      <c r="S275" s="193">
        <v>0.13100000000000001</v>
      </c>
      <c r="T275" s="194">
        <f t="shared" si="33"/>
        <v>0.39300000000000002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95" t="s">
        <v>210</v>
      </c>
      <c r="AT275" s="195" t="s">
        <v>135</v>
      </c>
      <c r="AU275" s="195" t="s">
        <v>140</v>
      </c>
      <c r="AY275" s="17" t="s">
        <v>132</v>
      </c>
      <c r="BE275" s="196">
        <f t="shared" si="34"/>
        <v>0</v>
      </c>
      <c r="BF275" s="196">
        <f t="shared" si="35"/>
        <v>0</v>
      </c>
      <c r="BG275" s="196">
        <f t="shared" si="36"/>
        <v>0</v>
      </c>
      <c r="BH275" s="196">
        <f t="shared" si="37"/>
        <v>0</v>
      </c>
      <c r="BI275" s="196">
        <f t="shared" si="38"/>
        <v>0</v>
      </c>
      <c r="BJ275" s="17" t="s">
        <v>140</v>
      </c>
      <c r="BK275" s="196">
        <f t="shared" si="39"/>
        <v>0</v>
      </c>
      <c r="BL275" s="17" t="s">
        <v>210</v>
      </c>
      <c r="BM275" s="195" t="s">
        <v>472</v>
      </c>
    </row>
    <row r="276" spans="1:65" s="2" customFormat="1" ht="24.2" customHeight="1">
      <c r="A276" s="34"/>
      <c r="B276" s="35"/>
      <c r="C276" s="183" t="s">
        <v>473</v>
      </c>
      <c r="D276" s="183" t="s">
        <v>135</v>
      </c>
      <c r="E276" s="184" t="s">
        <v>474</v>
      </c>
      <c r="F276" s="185" t="s">
        <v>475</v>
      </c>
      <c r="G276" s="186" t="s">
        <v>159</v>
      </c>
      <c r="H276" s="187">
        <v>1</v>
      </c>
      <c r="I276" s="188"/>
      <c r="J276" s="189">
        <f t="shared" si="30"/>
        <v>0</v>
      </c>
      <c r="K276" s="190"/>
      <c r="L276" s="39"/>
      <c r="M276" s="191" t="s">
        <v>1</v>
      </c>
      <c r="N276" s="192" t="s">
        <v>39</v>
      </c>
      <c r="O276" s="71"/>
      <c r="P276" s="193">
        <f t="shared" si="31"/>
        <v>0</v>
      </c>
      <c r="Q276" s="193">
        <v>0</v>
      </c>
      <c r="R276" s="193">
        <f t="shared" si="32"/>
        <v>0</v>
      </c>
      <c r="S276" s="193">
        <v>8.8099999999999998E-2</v>
      </c>
      <c r="T276" s="194">
        <f t="shared" si="33"/>
        <v>8.8099999999999998E-2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95" t="s">
        <v>210</v>
      </c>
      <c r="AT276" s="195" t="s">
        <v>135</v>
      </c>
      <c r="AU276" s="195" t="s">
        <v>140</v>
      </c>
      <c r="AY276" s="17" t="s">
        <v>132</v>
      </c>
      <c r="BE276" s="196">
        <f t="shared" si="34"/>
        <v>0</v>
      </c>
      <c r="BF276" s="196">
        <f t="shared" si="35"/>
        <v>0</v>
      </c>
      <c r="BG276" s="196">
        <f t="shared" si="36"/>
        <v>0</v>
      </c>
      <c r="BH276" s="196">
        <f t="shared" si="37"/>
        <v>0</v>
      </c>
      <c r="BI276" s="196">
        <f t="shared" si="38"/>
        <v>0</v>
      </c>
      <c r="BJ276" s="17" t="s">
        <v>140</v>
      </c>
      <c r="BK276" s="196">
        <f t="shared" si="39"/>
        <v>0</v>
      </c>
      <c r="BL276" s="17" t="s">
        <v>210</v>
      </c>
      <c r="BM276" s="195" t="s">
        <v>476</v>
      </c>
    </row>
    <row r="277" spans="1:65" s="13" customFormat="1" ht="11.25">
      <c r="B277" s="197"/>
      <c r="C277" s="198"/>
      <c r="D277" s="199" t="s">
        <v>146</v>
      </c>
      <c r="E277" s="200" t="s">
        <v>1</v>
      </c>
      <c r="F277" s="201" t="s">
        <v>477</v>
      </c>
      <c r="G277" s="198"/>
      <c r="H277" s="200" t="s">
        <v>1</v>
      </c>
      <c r="I277" s="202"/>
      <c r="J277" s="198"/>
      <c r="K277" s="198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146</v>
      </c>
      <c r="AU277" s="207" t="s">
        <v>140</v>
      </c>
      <c r="AV277" s="13" t="s">
        <v>81</v>
      </c>
      <c r="AW277" s="13" t="s">
        <v>31</v>
      </c>
      <c r="AX277" s="13" t="s">
        <v>73</v>
      </c>
      <c r="AY277" s="207" t="s">
        <v>132</v>
      </c>
    </row>
    <row r="278" spans="1:65" s="14" customFormat="1" ht="11.25">
      <c r="B278" s="208"/>
      <c r="C278" s="209"/>
      <c r="D278" s="199" t="s">
        <v>146</v>
      </c>
      <c r="E278" s="210" t="s">
        <v>1</v>
      </c>
      <c r="F278" s="211" t="s">
        <v>81</v>
      </c>
      <c r="G278" s="209"/>
      <c r="H278" s="212">
        <v>1</v>
      </c>
      <c r="I278" s="213"/>
      <c r="J278" s="209"/>
      <c r="K278" s="209"/>
      <c r="L278" s="214"/>
      <c r="M278" s="215"/>
      <c r="N278" s="216"/>
      <c r="O278" s="216"/>
      <c r="P278" s="216"/>
      <c r="Q278" s="216"/>
      <c r="R278" s="216"/>
      <c r="S278" s="216"/>
      <c r="T278" s="217"/>
      <c r="AT278" s="218" t="s">
        <v>146</v>
      </c>
      <c r="AU278" s="218" t="s">
        <v>140</v>
      </c>
      <c r="AV278" s="14" t="s">
        <v>140</v>
      </c>
      <c r="AW278" s="14" t="s">
        <v>31</v>
      </c>
      <c r="AX278" s="14" t="s">
        <v>81</v>
      </c>
      <c r="AY278" s="218" t="s">
        <v>132</v>
      </c>
    </row>
    <row r="279" spans="1:65" s="2" customFormat="1" ht="24.2" customHeight="1">
      <c r="A279" s="34"/>
      <c r="B279" s="35"/>
      <c r="C279" s="183" t="s">
        <v>478</v>
      </c>
      <c r="D279" s="183" t="s">
        <v>135</v>
      </c>
      <c r="E279" s="184" t="s">
        <v>479</v>
      </c>
      <c r="F279" s="185" t="s">
        <v>480</v>
      </c>
      <c r="G279" s="186" t="s">
        <v>200</v>
      </c>
      <c r="H279" s="187">
        <v>1.0999999999999999E-2</v>
      </c>
      <c r="I279" s="188"/>
      <c r="J279" s="189">
        <f>ROUND(I279*H279,2)</f>
        <v>0</v>
      </c>
      <c r="K279" s="190"/>
      <c r="L279" s="39"/>
      <c r="M279" s="191" t="s">
        <v>1</v>
      </c>
      <c r="N279" s="192" t="s">
        <v>39</v>
      </c>
      <c r="O279" s="71"/>
      <c r="P279" s="193">
        <f>O279*H279</f>
        <v>0</v>
      </c>
      <c r="Q279" s="193">
        <v>0</v>
      </c>
      <c r="R279" s="193">
        <f>Q279*H279</f>
        <v>0</v>
      </c>
      <c r="S279" s="193">
        <v>0</v>
      </c>
      <c r="T279" s="194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95" t="s">
        <v>210</v>
      </c>
      <c r="AT279" s="195" t="s">
        <v>135</v>
      </c>
      <c r="AU279" s="195" t="s">
        <v>140</v>
      </c>
      <c r="AY279" s="17" t="s">
        <v>132</v>
      </c>
      <c r="BE279" s="196">
        <f>IF(N279="základní",J279,0)</f>
        <v>0</v>
      </c>
      <c r="BF279" s="196">
        <f>IF(N279="snížená",J279,0)</f>
        <v>0</v>
      </c>
      <c r="BG279" s="196">
        <f>IF(N279="zákl. přenesená",J279,0)</f>
        <v>0</v>
      </c>
      <c r="BH279" s="196">
        <f>IF(N279="sníž. přenesená",J279,0)</f>
        <v>0</v>
      </c>
      <c r="BI279" s="196">
        <f>IF(N279="nulová",J279,0)</f>
        <v>0</v>
      </c>
      <c r="BJ279" s="17" t="s">
        <v>140</v>
      </c>
      <c r="BK279" s="196">
        <f>ROUND(I279*H279,2)</f>
        <v>0</v>
      </c>
      <c r="BL279" s="17" t="s">
        <v>210</v>
      </c>
      <c r="BM279" s="195" t="s">
        <v>481</v>
      </c>
    </row>
    <row r="280" spans="1:65" s="2" customFormat="1" ht="24.2" customHeight="1">
      <c r="A280" s="34"/>
      <c r="B280" s="35"/>
      <c r="C280" s="183" t="s">
        <v>482</v>
      </c>
      <c r="D280" s="183" t="s">
        <v>135</v>
      </c>
      <c r="E280" s="184" t="s">
        <v>483</v>
      </c>
      <c r="F280" s="185" t="s">
        <v>484</v>
      </c>
      <c r="G280" s="186" t="s">
        <v>200</v>
      </c>
      <c r="H280" s="187">
        <v>1.0999999999999999E-2</v>
      </c>
      <c r="I280" s="188"/>
      <c r="J280" s="189">
        <f>ROUND(I280*H280,2)</f>
        <v>0</v>
      </c>
      <c r="K280" s="190"/>
      <c r="L280" s="39"/>
      <c r="M280" s="191" t="s">
        <v>1</v>
      </c>
      <c r="N280" s="192" t="s">
        <v>39</v>
      </c>
      <c r="O280" s="71"/>
      <c r="P280" s="193">
        <f>O280*H280</f>
        <v>0</v>
      </c>
      <c r="Q280" s="193">
        <v>0</v>
      </c>
      <c r="R280" s="193">
        <f>Q280*H280</f>
        <v>0</v>
      </c>
      <c r="S280" s="193">
        <v>0</v>
      </c>
      <c r="T280" s="19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95" t="s">
        <v>210</v>
      </c>
      <c r="AT280" s="195" t="s">
        <v>135</v>
      </c>
      <c r="AU280" s="195" t="s">
        <v>140</v>
      </c>
      <c r="AY280" s="17" t="s">
        <v>132</v>
      </c>
      <c r="BE280" s="196">
        <f>IF(N280="základní",J280,0)</f>
        <v>0</v>
      </c>
      <c r="BF280" s="196">
        <f>IF(N280="snížená",J280,0)</f>
        <v>0</v>
      </c>
      <c r="BG280" s="196">
        <f>IF(N280="zákl. přenesená",J280,0)</f>
        <v>0</v>
      </c>
      <c r="BH280" s="196">
        <f>IF(N280="sníž. přenesená",J280,0)</f>
        <v>0</v>
      </c>
      <c r="BI280" s="196">
        <f>IF(N280="nulová",J280,0)</f>
        <v>0</v>
      </c>
      <c r="BJ280" s="17" t="s">
        <v>140</v>
      </c>
      <c r="BK280" s="196">
        <f>ROUND(I280*H280,2)</f>
        <v>0</v>
      </c>
      <c r="BL280" s="17" t="s">
        <v>210</v>
      </c>
      <c r="BM280" s="195" t="s">
        <v>485</v>
      </c>
    </row>
    <row r="281" spans="1:65" s="2" customFormat="1" ht="24.2" customHeight="1">
      <c r="A281" s="34"/>
      <c r="B281" s="35"/>
      <c r="C281" s="183" t="s">
        <v>486</v>
      </c>
      <c r="D281" s="183" t="s">
        <v>135</v>
      </c>
      <c r="E281" s="184" t="s">
        <v>487</v>
      </c>
      <c r="F281" s="185" t="s">
        <v>488</v>
      </c>
      <c r="G281" s="186" t="s">
        <v>200</v>
      </c>
      <c r="H281" s="187">
        <v>1.0999999999999999E-2</v>
      </c>
      <c r="I281" s="188"/>
      <c r="J281" s="189">
        <f>ROUND(I281*H281,2)</f>
        <v>0</v>
      </c>
      <c r="K281" s="190"/>
      <c r="L281" s="39"/>
      <c r="M281" s="191" t="s">
        <v>1</v>
      </c>
      <c r="N281" s="192" t="s">
        <v>39</v>
      </c>
      <c r="O281" s="71"/>
      <c r="P281" s="193">
        <f>O281*H281</f>
        <v>0</v>
      </c>
      <c r="Q281" s="193">
        <v>0</v>
      </c>
      <c r="R281" s="193">
        <f>Q281*H281</f>
        <v>0</v>
      </c>
      <c r="S281" s="193">
        <v>0</v>
      </c>
      <c r="T281" s="194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95" t="s">
        <v>210</v>
      </c>
      <c r="AT281" s="195" t="s">
        <v>135</v>
      </c>
      <c r="AU281" s="195" t="s">
        <v>140</v>
      </c>
      <c r="AY281" s="17" t="s">
        <v>132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17" t="s">
        <v>140</v>
      </c>
      <c r="BK281" s="196">
        <f>ROUND(I281*H281,2)</f>
        <v>0</v>
      </c>
      <c r="BL281" s="17" t="s">
        <v>210</v>
      </c>
      <c r="BM281" s="195" t="s">
        <v>489</v>
      </c>
    </row>
    <row r="282" spans="1:65" s="12" customFormat="1" ht="22.9" customHeight="1">
      <c r="B282" s="167"/>
      <c r="C282" s="168"/>
      <c r="D282" s="169" t="s">
        <v>72</v>
      </c>
      <c r="E282" s="181" t="s">
        <v>490</v>
      </c>
      <c r="F282" s="181" t="s">
        <v>491</v>
      </c>
      <c r="G282" s="168"/>
      <c r="H282" s="168"/>
      <c r="I282" s="171"/>
      <c r="J282" s="182">
        <f>BK282</f>
        <v>0</v>
      </c>
      <c r="K282" s="168"/>
      <c r="L282" s="173"/>
      <c r="M282" s="174"/>
      <c r="N282" s="175"/>
      <c r="O282" s="175"/>
      <c r="P282" s="176">
        <f>SUM(P283:P285)</f>
        <v>0</v>
      </c>
      <c r="Q282" s="175"/>
      <c r="R282" s="176">
        <f>SUM(R283:R285)</f>
        <v>0</v>
      </c>
      <c r="S282" s="175"/>
      <c r="T282" s="177">
        <f>SUM(T283:T285)</f>
        <v>0.02</v>
      </c>
      <c r="AR282" s="178" t="s">
        <v>140</v>
      </c>
      <c r="AT282" s="179" t="s">
        <v>72</v>
      </c>
      <c r="AU282" s="179" t="s">
        <v>81</v>
      </c>
      <c r="AY282" s="178" t="s">
        <v>132</v>
      </c>
      <c r="BK282" s="180">
        <f>SUM(BK283:BK285)</f>
        <v>0</v>
      </c>
    </row>
    <row r="283" spans="1:65" s="2" customFormat="1" ht="24.2" customHeight="1">
      <c r="A283" s="34"/>
      <c r="B283" s="35"/>
      <c r="C283" s="183" t="s">
        <v>492</v>
      </c>
      <c r="D283" s="183" t="s">
        <v>135</v>
      </c>
      <c r="E283" s="184" t="s">
        <v>493</v>
      </c>
      <c r="F283" s="185" t="s">
        <v>494</v>
      </c>
      <c r="G283" s="186" t="s">
        <v>495</v>
      </c>
      <c r="H283" s="187">
        <v>20</v>
      </c>
      <c r="I283" s="188"/>
      <c r="J283" s="189">
        <f>ROUND(I283*H283,2)</f>
        <v>0</v>
      </c>
      <c r="K283" s="190"/>
      <c r="L283" s="39"/>
      <c r="M283" s="191" t="s">
        <v>1</v>
      </c>
      <c r="N283" s="192" t="s">
        <v>39</v>
      </c>
      <c r="O283" s="71"/>
      <c r="P283" s="193">
        <f>O283*H283</f>
        <v>0</v>
      </c>
      <c r="Q283" s="193">
        <v>0</v>
      </c>
      <c r="R283" s="193">
        <f>Q283*H283</f>
        <v>0</v>
      </c>
      <c r="S283" s="193">
        <v>1E-3</v>
      </c>
      <c r="T283" s="194">
        <f>S283*H283</f>
        <v>0.02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95" t="s">
        <v>210</v>
      </c>
      <c r="AT283" s="195" t="s">
        <v>135</v>
      </c>
      <c r="AU283" s="195" t="s">
        <v>140</v>
      </c>
      <c r="AY283" s="17" t="s">
        <v>132</v>
      </c>
      <c r="BE283" s="196">
        <f>IF(N283="základní",J283,0)</f>
        <v>0</v>
      </c>
      <c r="BF283" s="196">
        <f>IF(N283="snížená",J283,0)</f>
        <v>0</v>
      </c>
      <c r="BG283" s="196">
        <f>IF(N283="zákl. přenesená",J283,0)</f>
        <v>0</v>
      </c>
      <c r="BH283" s="196">
        <f>IF(N283="sníž. přenesená",J283,0)</f>
        <v>0</v>
      </c>
      <c r="BI283" s="196">
        <f>IF(N283="nulová",J283,0)</f>
        <v>0</v>
      </c>
      <c r="BJ283" s="17" t="s">
        <v>140</v>
      </c>
      <c r="BK283" s="196">
        <f>ROUND(I283*H283,2)</f>
        <v>0</v>
      </c>
      <c r="BL283" s="17" t="s">
        <v>210</v>
      </c>
      <c r="BM283" s="195" t="s">
        <v>496</v>
      </c>
    </row>
    <row r="284" spans="1:65" s="13" customFormat="1" ht="11.25">
      <c r="B284" s="197"/>
      <c r="C284" s="198"/>
      <c r="D284" s="199" t="s">
        <v>146</v>
      </c>
      <c r="E284" s="200" t="s">
        <v>1</v>
      </c>
      <c r="F284" s="201" t="s">
        <v>497</v>
      </c>
      <c r="G284" s="198"/>
      <c r="H284" s="200" t="s">
        <v>1</v>
      </c>
      <c r="I284" s="202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146</v>
      </c>
      <c r="AU284" s="207" t="s">
        <v>140</v>
      </c>
      <c r="AV284" s="13" t="s">
        <v>81</v>
      </c>
      <c r="AW284" s="13" t="s">
        <v>31</v>
      </c>
      <c r="AX284" s="13" t="s">
        <v>73</v>
      </c>
      <c r="AY284" s="207" t="s">
        <v>132</v>
      </c>
    </row>
    <row r="285" spans="1:65" s="14" customFormat="1" ht="11.25">
      <c r="B285" s="208"/>
      <c r="C285" s="209"/>
      <c r="D285" s="199" t="s">
        <v>146</v>
      </c>
      <c r="E285" s="210" t="s">
        <v>1</v>
      </c>
      <c r="F285" s="211" t="s">
        <v>233</v>
      </c>
      <c r="G285" s="209"/>
      <c r="H285" s="212">
        <v>20</v>
      </c>
      <c r="I285" s="213"/>
      <c r="J285" s="209"/>
      <c r="K285" s="209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146</v>
      </c>
      <c r="AU285" s="218" t="s">
        <v>140</v>
      </c>
      <c r="AV285" s="14" t="s">
        <v>140</v>
      </c>
      <c r="AW285" s="14" t="s">
        <v>31</v>
      </c>
      <c r="AX285" s="14" t="s">
        <v>81</v>
      </c>
      <c r="AY285" s="218" t="s">
        <v>132</v>
      </c>
    </row>
    <row r="286" spans="1:65" s="12" customFormat="1" ht="22.9" customHeight="1">
      <c r="B286" s="167"/>
      <c r="C286" s="168"/>
      <c r="D286" s="169" t="s">
        <v>72</v>
      </c>
      <c r="E286" s="181" t="s">
        <v>498</v>
      </c>
      <c r="F286" s="181" t="s">
        <v>499</v>
      </c>
      <c r="G286" s="168"/>
      <c r="H286" s="168"/>
      <c r="I286" s="171"/>
      <c r="J286" s="182">
        <f>BK286</f>
        <v>0</v>
      </c>
      <c r="K286" s="168"/>
      <c r="L286" s="173"/>
      <c r="M286" s="174"/>
      <c r="N286" s="175"/>
      <c r="O286" s="175"/>
      <c r="P286" s="176">
        <f>SUM(P287:P302)</f>
        <v>0</v>
      </c>
      <c r="Q286" s="175"/>
      <c r="R286" s="176">
        <f>SUM(R287:R302)</f>
        <v>5.2860000000000006E-4</v>
      </c>
      <c r="S286" s="175"/>
      <c r="T286" s="177">
        <f>SUM(T287:T302)</f>
        <v>0</v>
      </c>
      <c r="AR286" s="178" t="s">
        <v>140</v>
      </c>
      <c r="AT286" s="179" t="s">
        <v>72</v>
      </c>
      <c r="AU286" s="179" t="s">
        <v>81</v>
      </c>
      <c r="AY286" s="178" t="s">
        <v>132</v>
      </c>
      <c r="BK286" s="180">
        <f>SUM(BK287:BK302)</f>
        <v>0</v>
      </c>
    </row>
    <row r="287" spans="1:65" s="2" customFormat="1" ht="16.5" customHeight="1">
      <c r="A287" s="34"/>
      <c r="B287" s="35"/>
      <c r="C287" s="183" t="s">
        <v>500</v>
      </c>
      <c r="D287" s="183" t="s">
        <v>135</v>
      </c>
      <c r="E287" s="184" t="s">
        <v>501</v>
      </c>
      <c r="F287" s="185" t="s">
        <v>502</v>
      </c>
      <c r="G287" s="186" t="s">
        <v>257</v>
      </c>
      <c r="H287" s="187">
        <v>10.9</v>
      </c>
      <c r="I287" s="188"/>
      <c r="J287" s="189">
        <f>ROUND(I287*H287,2)</f>
        <v>0</v>
      </c>
      <c r="K287" s="190"/>
      <c r="L287" s="39"/>
      <c r="M287" s="191" t="s">
        <v>1</v>
      </c>
      <c r="N287" s="192" t="s">
        <v>39</v>
      </c>
      <c r="O287" s="71"/>
      <c r="P287" s="193">
        <f>O287*H287</f>
        <v>0</v>
      </c>
      <c r="Q287" s="193">
        <v>3.0000000000000001E-5</v>
      </c>
      <c r="R287" s="193">
        <f>Q287*H287</f>
        <v>3.2700000000000003E-4</v>
      </c>
      <c r="S287" s="193">
        <v>0</v>
      </c>
      <c r="T287" s="19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5" t="s">
        <v>210</v>
      </c>
      <c r="AT287" s="195" t="s">
        <v>135</v>
      </c>
      <c r="AU287" s="195" t="s">
        <v>140</v>
      </c>
      <c r="AY287" s="17" t="s">
        <v>132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17" t="s">
        <v>140</v>
      </c>
      <c r="BK287" s="196">
        <f>ROUND(I287*H287,2)</f>
        <v>0</v>
      </c>
      <c r="BL287" s="17" t="s">
        <v>210</v>
      </c>
      <c r="BM287" s="195" t="s">
        <v>503</v>
      </c>
    </row>
    <row r="288" spans="1:65" s="13" customFormat="1" ht="11.25">
      <c r="B288" s="197"/>
      <c r="C288" s="198"/>
      <c r="D288" s="199" t="s">
        <v>146</v>
      </c>
      <c r="E288" s="200" t="s">
        <v>1</v>
      </c>
      <c r="F288" s="201" t="s">
        <v>504</v>
      </c>
      <c r="G288" s="198"/>
      <c r="H288" s="200" t="s">
        <v>1</v>
      </c>
      <c r="I288" s="202"/>
      <c r="J288" s="198"/>
      <c r="K288" s="198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146</v>
      </c>
      <c r="AU288" s="207" t="s">
        <v>140</v>
      </c>
      <c r="AV288" s="13" t="s">
        <v>81</v>
      </c>
      <c r="AW288" s="13" t="s">
        <v>31</v>
      </c>
      <c r="AX288" s="13" t="s">
        <v>73</v>
      </c>
      <c r="AY288" s="207" t="s">
        <v>132</v>
      </c>
    </row>
    <row r="289" spans="1:65" s="13" customFormat="1" ht="11.25">
      <c r="B289" s="197"/>
      <c r="C289" s="198"/>
      <c r="D289" s="199" t="s">
        <v>146</v>
      </c>
      <c r="E289" s="200" t="s">
        <v>1</v>
      </c>
      <c r="F289" s="201" t="s">
        <v>348</v>
      </c>
      <c r="G289" s="198"/>
      <c r="H289" s="200" t="s">
        <v>1</v>
      </c>
      <c r="I289" s="202"/>
      <c r="J289" s="198"/>
      <c r="K289" s="198"/>
      <c r="L289" s="203"/>
      <c r="M289" s="204"/>
      <c r="N289" s="205"/>
      <c r="O289" s="205"/>
      <c r="P289" s="205"/>
      <c r="Q289" s="205"/>
      <c r="R289" s="205"/>
      <c r="S289" s="205"/>
      <c r="T289" s="206"/>
      <c r="AT289" s="207" t="s">
        <v>146</v>
      </c>
      <c r="AU289" s="207" t="s">
        <v>140</v>
      </c>
      <c r="AV289" s="13" t="s">
        <v>81</v>
      </c>
      <c r="AW289" s="13" t="s">
        <v>31</v>
      </c>
      <c r="AX289" s="13" t="s">
        <v>73</v>
      </c>
      <c r="AY289" s="207" t="s">
        <v>132</v>
      </c>
    </row>
    <row r="290" spans="1:65" s="14" customFormat="1" ht="11.25">
      <c r="B290" s="208"/>
      <c r="C290" s="209"/>
      <c r="D290" s="199" t="s">
        <v>146</v>
      </c>
      <c r="E290" s="210" t="s">
        <v>1</v>
      </c>
      <c r="F290" s="211" t="s">
        <v>505</v>
      </c>
      <c r="G290" s="209"/>
      <c r="H290" s="212">
        <v>6.95</v>
      </c>
      <c r="I290" s="213"/>
      <c r="J290" s="209"/>
      <c r="K290" s="209"/>
      <c r="L290" s="214"/>
      <c r="M290" s="215"/>
      <c r="N290" s="216"/>
      <c r="O290" s="216"/>
      <c r="P290" s="216"/>
      <c r="Q290" s="216"/>
      <c r="R290" s="216"/>
      <c r="S290" s="216"/>
      <c r="T290" s="217"/>
      <c r="AT290" s="218" t="s">
        <v>146</v>
      </c>
      <c r="AU290" s="218" t="s">
        <v>140</v>
      </c>
      <c r="AV290" s="14" t="s">
        <v>140</v>
      </c>
      <c r="AW290" s="14" t="s">
        <v>31</v>
      </c>
      <c r="AX290" s="14" t="s">
        <v>73</v>
      </c>
      <c r="AY290" s="218" t="s">
        <v>132</v>
      </c>
    </row>
    <row r="291" spans="1:65" s="13" customFormat="1" ht="11.25">
      <c r="B291" s="197"/>
      <c r="C291" s="198"/>
      <c r="D291" s="199" t="s">
        <v>146</v>
      </c>
      <c r="E291" s="200" t="s">
        <v>1</v>
      </c>
      <c r="F291" s="201" t="s">
        <v>506</v>
      </c>
      <c r="G291" s="198"/>
      <c r="H291" s="200" t="s">
        <v>1</v>
      </c>
      <c r="I291" s="202"/>
      <c r="J291" s="198"/>
      <c r="K291" s="198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146</v>
      </c>
      <c r="AU291" s="207" t="s">
        <v>140</v>
      </c>
      <c r="AV291" s="13" t="s">
        <v>81</v>
      </c>
      <c r="AW291" s="13" t="s">
        <v>31</v>
      </c>
      <c r="AX291" s="13" t="s">
        <v>73</v>
      </c>
      <c r="AY291" s="207" t="s">
        <v>132</v>
      </c>
    </row>
    <row r="292" spans="1:65" s="14" customFormat="1" ht="11.25">
      <c r="B292" s="208"/>
      <c r="C292" s="209"/>
      <c r="D292" s="199" t="s">
        <v>146</v>
      </c>
      <c r="E292" s="210" t="s">
        <v>1</v>
      </c>
      <c r="F292" s="211" t="s">
        <v>507</v>
      </c>
      <c r="G292" s="209"/>
      <c r="H292" s="212">
        <v>3.95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146</v>
      </c>
      <c r="AU292" s="218" t="s">
        <v>140</v>
      </c>
      <c r="AV292" s="14" t="s">
        <v>140</v>
      </c>
      <c r="AW292" s="14" t="s">
        <v>31</v>
      </c>
      <c r="AX292" s="14" t="s">
        <v>73</v>
      </c>
      <c r="AY292" s="218" t="s">
        <v>132</v>
      </c>
    </row>
    <row r="293" spans="1:65" s="15" customFormat="1" ht="11.25">
      <c r="B293" s="230"/>
      <c r="C293" s="231"/>
      <c r="D293" s="199" t="s">
        <v>146</v>
      </c>
      <c r="E293" s="232" t="s">
        <v>1</v>
      </c>
      <c r="F293" s="233" t="s">
        <v>362</v>
      </c>
      <c r="G293" s="231"/>
      <c r="H293" s="234">
        <v>10.9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146</v>
      </c>
      <c r="AU293" s="240" t="s">
        <v>140</v>
      </c>
      <c r="AV293" s="15" t="s">
        <v>139</v>
      </c>
      <c r="AW293" s="15" t="s">
        <v>31</v>
      </c>
      <c r="AX293" s="15" t="s">
        <v>81</v>
      </c>
      <c r="AY293" s="240" t="s">
        <v>132</v>
      </c>
    </row>
    <row r="294" spans="1:65" s="2" customFormat="1" ht="24.2" customHeight="1">
      <c r="A294" s="34"/>
      <c r="B294" s="35"/>
      <c r="C294" s="183" t="s">
        <v>508</v>
      </c>
      <c r="D294" s="183" t="s">
        <v>135</v>
      </c>
      <c r="E294" s="184" t="s">
        <v>509</v>
      </c>
      <c r="F294" s="185" t="s">
        <v>510</v>
      </c>
      <c r="G294" s="186" t="s">
        <v>144</v>
      </c>
      <c r="H294" s="187">
        <v>4.4800000000000004</v>
      </c>
      <c r="I294" s="188"/>
      <c r="J294" s="189">
        <f>ROUND(I294*H294,2)</f>
        <v>0</v>
      </c>
      <c r="K294" s="190"/>
      <c r="L294" s="39"/>
      <c r="M294" s="191" t="s">
        <v>1</v>
      </c>
      <c r="N294" s="192" t="s">
        <v>39</v>
      </c>
      <c r="O294" s="71"/>
      <c r="P294" s="193">
        <f>O294*H294</f>
        <v>0</v>
      </c>
      <c r="Q294" s="193">
        <v>4.5000000000000003E-5</v>
      </c>
      <c r="R294" s="193">
        <f>Q294*H294</f>
        <v>2.0160000000000002E-4</v>
      </c>
      <c r="S294" s="193">
        <v>0</v>
      </c>
      <c r="T294" s="194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5" t="s">
        <v>210</v>
      </c>
      <c r="AT294" s="195" t="s">
        <v>135</v>
      </c>
      <c r="AU294" s="195" t="s">
        <v>140</v>
      </c>
      <c r="AY294" s="17" t="s">
        <v>132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7" t="s">
        <v>140</v>
      </c>
      <c r="BK294" s="196">
        <f>ROUND(I294*H294,2)</f>
        <v>0</v>
      </c>
      <c r="BL294" s="17" t="s">
        <v>210</v>
      </c>
      <c r="BM294" s="195" t="s">
        <v>511</v>
      </c>
    </row>
    <row r="295" spans="1:65" s="13" customFormat="1" ht="11.25">
      <c r="B295" s="197"/>
      <c r="C295" s="198"/>
      <c r="D295" s="199" t="s">
        <v>146</v>
      </c>
      <c r="E295" s="200" t="s">
        <v>1</v>
      </c>
      <c r="F295" s="201" t="s">
        <v>348</v>
      </c>
      <c r="G295" s="198"/>
      <c r="H295" s="200" t="s">
        <v>1</v>
      </c>
      <c r="I295" s="202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146</v>
      </c>
      <c r="AU295" s="207" t="s">
        <v>140</v>
      </c>
      <c r="AV295" s="13" t="s">
        <v>81</v>
      </c>
      <c r="AW295" s="13" t="s">
        <v>31</v>
      </c>
      <c r="AX295" s="13" t="s">
        <v>73</v>
      </c>
      <c r="AY295" s="207" t="s">
        <v>132</v>
      </c>
    </row>
    <row r="296" spans="1:65" s="14" customFormat="1" ht="11.25">
      <c r="B296" s="208"/>
      <c r="C296" s="209"/>
      <c r="D296" s="199" t="s">
        <v>146</v>
      </c>
      <c r="E296" s="210" t="s">
        <v>1</v>
      </c>
      <c r="F296" s="211" t="s">
        <v>512</v>
      </c>
      <c r="G296" s="209"/>
      <c r="H296" s="212">
        <v>3.2199999999999998</v>
      </c>
      <c r="I296" s="213"/>
      <c r="J296" s="209"/>
      <c r="K296" s="209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146</v>
      </c>
      <c r="AU296" s="218" t="s">
        <v>140</v>
      </c>
      <c r="AV296" s="14" t="s">
        <v>140</v>
      </c>
      <c r="AW296" s="14" t="s">
        <v>31</v>
      </c>
      <c r="AX296" s="14" t="s">
        <v>73</v>
      </c>
      <c r="AY296" s="218" t="s">
        <v>132</v>
      </c>
    </row>
    <row r="297" spans="1:65" s="13" customFormat="1" ht="11.25">
      <c r="B297" s="197"/>
      <c r="C297" s="198"/>
      <c r="D297" s="199" t="s">
        <v>146</v>
      </c>
      <c r="E297" s="200" t="s">
        <v>1</v>
      </c>
      <c r="F297" s="201" t="s">
        <v>506</v>
      </c>
      <c r="G297" s="198"/>
      <c r="H297" s="200" t="s">
        <v>1</v>
      </c>
      <c r="I297" s="202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146</v>
      </c>
      <c r="AU297" s="207" t="s">
        <v>140</v>
      </c>
      <c r="AV297" s="13" t="s">
        <v>81</v>
      </c>
      <c r="AW297" s="13" t="s">
        <v>31</v>
      </c>
      <c r="AX297" s="13" t="s">
        <v>73</v>
      </c>
      <c r="AY297" s="207" t="s">
        <v>132</v>
      </c>
    </row>
    <row r="298" spans="1:65" s="14" customFormat="1" ht="11.25">
      <c r="B298" s="208"/>
      <c r="C298" s="209"/>
      <c r="D298" s="199" t="s">
        <v>146</v>
      </c>
      <c r="E298" s="210" t="s">
        <v>1</v>
      </c>
      <c r="F298" s="211" t="s">
        <v>513</v>
      </c>
      <c r="G298" s="209"/>
      <c r="H298" s="212">
        <v>1.26</v>
      </c>
      <c r="I298" s="213"/>
      <c r="J298" s="209"/>
      <c r="K298" s="209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146</v>
      </c>
      <c r="AU298" s="218" t="s">
        <v>140</v>
      </c>
      <c r="AV298" s="14" t="s">
        <v>140</v>
      </c>
      <c r="AW298" s="14" t="s">
        <v>31</v>
      </c>
      <c r="AX298" s="14" t="s">
        <v>73</v>
      </c>
      <c r="AY298" s="218" t="s">
        <v>132</v>
      </c>
    </row>
    <row r="299" spans="1:65" s="15" customFormat="1" ht="11.25">
      <c r="B299" s="230"/>
      <c r="C299" s="231"/>
      <c r="D299" s="199" t="s">
        <v>146</v>
      </c>
      <c r="E299" s="232" t="s">
        <v>1</v>
      </c>
      <c r="F299" s="233" t="s">
        <v>362</v>
      </c>
      <c r="G299" s="231"/>
      <c r="H299" s="234">
        <v>4.4799999999999995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146</v>
      </c>
      <c r="AU299" s="240" t="s">
        <v>140</v>
      </c>
      <c r="AV299" s="15" t="s">
        <v>139</v>
      </c>
      <c r="AW299" s="15" t="s">
        <v>31</v>
      </c>
      <c r="AX299" s="15" t="s">
        <v>81</v>
      </c>
      <c r="AY299" s="240" t="s">
        <v>132</v>
      </c>
    </row>
    <row r="300" spans="1:65" s="2" customFormat="1" ht="24.2" customHeight="1">
      <c r="A300" s="34"/>
      <c r="B300" s="35"/>
      <c r="C300" s="183" t="s">
        <v>514</v>
      </c>
      <c r="D300" s="183" t="s">
        <v>135</v>
      </c>
      <c r="E300" s="184" t="s">
        <v>515</v>
      </c>
      <c r="F300" s="185" t="s">
        <v>516</v>
      </c>
      <c r="G300" s="186" t="s">
        <v>200</v>
      </c>
      <c r="H300" s="187">
        <v>1E-3</v>
      </c>
      <c r="I300" s="188"/>
      <c r="J300" s="189">
        <f>ROUND(I300*H300,2)</f>
        <v>0</v>
      </c>
      <c r="K300" s="190"/>
      <c r="L300" s="39"/>
      <c r="M300" s="191" t="s">
        <v>1</v>
      </c>
      <c r="N300" s="192" t="s">
        <v>39</v>
      </c>
      <c r="O300" s="71"/>
      <c r="P300" s="193">
        <f>O300*H300</f>
        <v>0</v>
      </c>
      <c r="Q300" s="193">
        <v>0</v>
      </c>
      <c r="R300" s="193">
        <f>Q300*H300</f>
        <v>0</v>
      </c>
      <c r="S300" s="193">
        <v>0</v>
      </c>
      <c r="T300" s="194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95" t="s">
        <v>210</v>
      </c>
      <c r="AT300" s="195" t="s">
        <v>135</v>
      </c>
      <c r="AU300" s="195" t="s">
        <v>140</v>
      </c>
      <c r="AY300" s="17" t="s">
        <v>132</v>
      </c>
      <c r="BE300" s="196">
        <f>IF(N300="základní",J300,0)</f>
        <v>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7" t="s">
        <v>140</v>
      </c>
      <c r="BK300" s="196">
        <f>ROUND(I300*H300,2)</f>
        <v>0</v>
      </c>
      <c r="BL300" s="17" t="s">
        <v>210</v>
      </c>
      <c r="BM300" s="195" t="s">
        <v>517</v>
      </c>
    </row>
    <row r="301" spans="1:65" s="2" customFormat="1" ht="24.2" customHeight="1">
      <c r="A301" s="34"/>
      <c r="B301" s="35"/>
      <c r="C301" s="183" t="s">
        <v>518</v>
      </c>
      <c r="D301" s="183" t="s">
        <v>135</v>
      </c>
      <c r="E301" s="184" t="s">
        <v>519</v>
      </c>
      <c r="F301" s="185" t="s">
        <v>520</v>
      </c>
      <c r="G301" s="186" t="s">
        <v>200</v>
      </c>
      <c r="H301" s="187">
        <v>1E-3</v>
      </c>
      <c r="I301" s="188"/>
      <c r="J301" s="189">
        <f>ROUND(I301*H301,2)</f>
        <v>0</v>
      </c>
      <c r="K301" s="190"/>
      <c r="L301" s="39"/>
      <c r="M301" s="191" t="s">
        <v>1</v>
      </c>
      <c r="N301" s="192" t="s">
        <v>39</v>
      </c>
      <c r="O301" s="71"/>
      <c r="P301" s="193">
        <f>O301*H301</f>
        <v>0</v>
      </c>
      <c r="Q301" s="193">
        <v>0</v>
      </c>
      <c r="R301" s="193">
        <f>Q301*H301</f>
        <v>0</v>
      </c>
      <c r="S301" s="193">
        <v>0</v>
      </c>
      <c r="T301" s="194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5" t="s">
        <v>210</v>
      </c>
      <c r="AT301" s="195" t="s">
        <v>135</v>
      </c>
      <c r="AU301" s="195" t="s">
        <v>140</v>
      </c>
      <c r="AY301" s="17" t="s">
        <v>132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7" t="s">
        <v>140</v>
      </c>
      <c r="BK301" s="196">
        <f>ROUND(I301*H301,2)</f>
        <v>0</v>
      </c>
      <c r="BL301" s="17" t="s">
        <v>210</v>
      </c>
      <c r="BM301" s="195" t="s">
        <v>521</v>
      </c>
    </row>
    <row r="302" spans="1:65" s="2" customFormat="1" ht="24.2" customHeight="1">
      <c r="A302" s="34"/>
      <c r="B302" s="35"/>
      <c r="C302" s="183" t="s">
        <v>522</v>
      </c>
      <c r="D302" s="183" t="s">
        <v>135</v>
      </c>
      <c r="E302" s="184" t="s">
        <v>523</v>
      </c>
      <c r="F302" s="185" t="s">
        <v>524</v>
      </c>
      <c r="G302" s="186" t="s">
        <v>200</v>
      </c>
      <c r="H302" s="187">
        <v>1E-3</v>
      </c>
      <c r="I302" s="188"/>
      <c r="J302" s="189">
        <f>ROUND(I302*H302,2)</f>
        <v>0</v>
      </c>
      <c r="K302" s="190"/>
      <c r="L302" s="39"/>
      <c r="M302" s="191" t="s">
        <v>1</v>
      </c>
      <c r="N302" s="192" t="s">
        <v>39</v>
      </c>
      <c r="O302" s="71"/>
      <c r="P302" s="193">
        <f>O302*H302</f>
        <v>0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95" t="s">
        <v>210</v>
      </c>
      <c r="AT302" s="195" t="s">
        <v>135</v>
      </c>
      <c r="AU302" s="195" t="s">
        <v>140</v>
      </c>
      <c r="AY302" s="17" t="s">
        <v>132</v>
      </c>
      <c r="BE302" s="196">
        <f>IF(N302="základní",J302,0)</f>
        <v>0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7" t="s">
        <v>140</v>
      </c>
      <c r="BK302" s="196">
        <f>ROUND(I302*H302,2)</f>
        <v>0</v>
      </c>
      <c r="BL302" s="17" t="s">
        <v>210</v>
      </c>
      <c r="BM302" s="195" t="s">
        <v>525</v>
      </c>
    </row>
    <row r="303" spans="1:65" s="12" customFormat="1" ht="22.9" customHeight="1">
      <c r="B303" s="167"/>
      <c r="C303" s="168"/>
      <c r="D303" s="169" t="s">
        <v>72</v>
      </c>
      <c r="E303" s="181" t="s">
        <v>526</v>
      </c>
      <c r="F303" s="181" t="s">
        <v>527</v>
      </c>
      <c r="G303" s="168"/>
      <c r="H303" s="168"/>
      <c r="I303" s="171"/>
      <c r="J303" s="182">
        <f>BK303</f>
        <v>0</v>
      </c>
      <c r="K303" s="168"/>
      <c r="L303" s="173"/>
      <c r="M303" s="174"/>
      <c r="N303" s="175"/>
      <c r="O303" s="175"/>
      <c r="P303" s="176">
        <f>SUM(P304:P336)</f>
        <v>0</v>
      </c>
      <c r="Q303" s="175"/>
      <c r="R303" s="176">
        <f>SUM(R304:R336)</f>
        <v>5.1592517500000004E-2</v>
      </c>
      <c r="S303" s="175"/>
      <c r="T303" s="177">
        <f>SUM(T304:T336)</f>
        <v>4.4999999999999998E-2</v>
      </c>
      <c r="AR303" s="178" t="s">
        <v>140</v>
      </c>
      <c r="AT303" s="179" t="s">
        <v>72</v>
      </c>
      <c r="AU303" s="179" t="s">
        <v>81</v>
      </c>
      <c r="AY303" s="178" t="s">
        <v>132</v>
      </c>
      <c r="BK303" s="180">
        <f>SUM(BK304:BK336)</f>
        <v>0</v>
      </c>
    </row>
    <row r="304" spans="1:65" s="2" customFormat="1" ht="24.2" customHeight="1">
      <c r="A304" s="34"/>
      <c r="B304" s="35"/>
      <c r="C304" s="183" t="s">
        <v>528</v>
      </c>
      <c r="D304" s="183" t="s">
        <v>135</v>
      </c>
      <c r="E304" s="184" t="s">
        <v>529</v>
      </c>
      <c r="F304" s="185" t="s">
        <v>530</v>
      </c>
      <c r="G304" s="186" t="s">
        <v>257</v>
      </c>
      <c r="H304" s="187">
        <v>15</v>
      </c>
      <c r="I304" s="188"/>
      <c r="J304" s="189">
        <f>ROUND(I304*H304,2)</f>
        <v>0</v>
      </c>
      <c r="K304" s="190"/>
      <c r="L304" s="39"/>
      <c r="M304" s="191" t="s">
        <v>1</v>
      </c>
      <c r="N304" s="192" t="s">
        <v>39</v>
      </c>
      <c r="O304" s="71"/>
      <c r="P304" s="193">
        <f>O304*H304</f>
        <v>0</v>
      </c>
      <c r="Q304" s="193">
        <v>0</v>
      </c>
      <c r="R304" s="193">
        <f>Q304*H304</f>
        <v>0</v>
      </c>
      <c r="S304" s="193">
        <v>1E-3</v>
      </c>
      <c r="T304" s="194">
        <f>S304*H304</f>
        <v>1.4999999999999999E-2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5" t="s">
        <v>210</v>
      </c>
      <c r="AT304" s="195" t="s">
        <v>135</v>
      </c>
      <c r="AU304" s="195" t="s">
        <v>140</v>
      </c>
      <c r="AY304" s="17" t="s">
        <v>132</v>
      </c>
      <c r="BE304" s="196">
        <f>IF(N304="základní",J304,0)</f>
        <v>0</v>
      </c>
      <c r="BF304" s="196">
        <f>IF(N304="snížená",J304,0)</f>
        <v>0</v>
      </c>
      <c r="BG304" s="196">
        <f>IF(N304="zákl. přenesená",J304,0)</f>
        <v>0</v>
      </c>
      <c r="BH304" s="196">
        <f>IF(N304="sníž. přenesená",J304,0)</f>
        <v>0</v>
      </c>
      <c r="BI304" s="196">
        <f>IF(N304="nulová",J304,0)</f>
        <v>0</v>
      </c>
      <c r="BJ304" s="17" t="s">
        <v>140</v>
      </c>
      <c r="BK304" s="196">
        <f>ROUND(I304*H304,2)</f>
        <v>0</v>
      </c>
      <c r="BL304" s="17" t="s">
        <v>210</v>
      </c>
      <c r="BM304" s="195" t="s">
        <v>531</v>
      </c>
    </row>
    <row r="305" spans="1:65" s="13" customFormat="1" ht="11.25">
      <c r="B305" s="197"/>
      <c r="C305" s="198"/>
      <c r="D305" s="199" t="s">
        <v>146</v>
      </c>
      <c r="E305" s="200" t="s">
        <v>1</v>
      </c>
      <c r="F305" s="201" t="s">
        <v>358</v>
      </c>
      <c r="G305" s="198"/>
      <c r="H305" s="200" t="s">
        <v>1</v>
      </c>
      <c r="I305" s="202"/>
      <c r="J305" s="198"/>
      <c r="K305" s="198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146</v>
      </c>
      <c r="AU305" s="207" t="s">
        <v>140</v>
      </c>
      <c r="AV305" s="13" t="s">
        <v>81</v>
      </c>
      <c r="AW305" s="13" t="s">
        <v>31</v>
      </c>
      <c r="AX305" s="13" t="s">
        <v>73</v>
      </c>
      <c r="AY305" s="207" t="s">
        <v>132</v>
      </c>
    </row>
    <row r="306" spans="1:65" s="14" customFormat="1" ht="11.25">
      <c r="B306" s="208"/>
      <c r="C306" s="209"/>
      <c r="D306" s="199" t="s">
        <v>146</v>
      </c>
      <c r="E306" s="210" t="s">
        <v>1</v>
      </c>
      <c r="F306" s="211" t="s">
        <v>532</v>
      </c>
      <c r="G306" s="209"/>
      <c r="H306" s="212">
        <v>15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146</v>
      </c>
      <c r="AU306" s="218" t="s">
        <v>140</v>
      </c>
      <c r="AV306" s="14" t="s">
        <v>140</v>
      </c>
      <c r="AW306" s="14" t="s">
        <v>31</v>
      </c>
      <c r="AX306" s="14" t="s">
        <v>81</v>
      </c>
      <c r="AY306" s="218" t="s">
        <v>132</v>
      </c>
    </row>
    <row r="307" spans="1:65" s="2" customFormat="1" ht="16.5" customHeight="1">
      <c r="A307" s="34"/>
      <c r="B307" s="35"/>
      <c r="C307" s="183" t="s">
        <v>533</v>
      </c>
      <c r="D307" s="183" t="s">
        <v>135</v>
      </c>
      <c r="E307" s="184" t="s">
        <v>534</v>
      </c>
      <c r="F307" s="185" t="s">
        <v>535</v>
      </c>
      <c r="G307" s="186" t="s">
        <v>257</v>
      </c>
      <c r="H307" s="187">
        <v>37.15</v>
      </c>
      <c r="I307" s="188"/>
      <c r="J307" s="189">
        <f>ROUND(I307*H307,2)</f>
        <v>0</v>
      </c>
      <c r="K307" s="190"/>
      <c r="L307" s="39"/>
      <c r="M307" s="191" t="s">
        <v>1</v>
      </c>
      <c r="N307" s="192" t="s">
        <v>39</v>
      </c>
      <c r="O307" s="71"/>
      <c r="P307" s="193">
        <f>O307*H307</f>
        <v>0</v>
      </c>
      <c r="Q307" s="193">
        <v>7.9999999999999996E-7</v>
      </c>
      <c r="R307" s="193">
        <f>Q307*H307</f>
        <v>2.9719999999999997E-5</v>
      </c>
      <c r="S307" s="193">
        <v>0</v>
      </c>
      <c r="T307" s="19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95" t="s">
        <v>210</v>
      </c>
      <c r="AT307" s="195" t="s">
        <v>135</v>
      </c>
      <c r="AU307" s="195" t="s">
        <v>140</v>
      </c>
      <c r="AY307" s="17" t="s">
        <v>132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17" t="s">
        <v>140</v>
      </c>
      <c r="BK307" s="196">
        <f>ROUND(I307*H307,2)</f>
        <v>0</v>
      </c>
      <c r="BL307" s="17" t="s">
        <v>210</v>
      </c>
      <c r="BM307" s="195" t="s">
        <v>536</v>
      </c>
    </row>
    <row r="308" spans="1:65" s="13" customFormat="1" ht="11.25">
      <c r="B308" s="197"/>
      <c r="C308" s="198"/>
      <c r="D308" s="199" t="s">
        <v>146</v>
      </c>
      <c r="E308" s="200" t="s">
        <v>1</v>
      </c>
      <c r="F308" s="201" t="s">
        <v>360</v>
      </c>
      <c r="G308" s="198"/>
      <c r="H308" s="200" t="s">
        <v>1</v>
      </c>
      <c r="I308" s="202"/>
      <c r="J308" s="198"/>
      <c r="K308" s="198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146</v>
      </c>
      <c r="AU308" s="207" t="s">
        <v>140</v>
      </c>
      <c r="AV308" s="13" t="s">
        <v>81</v>
      </c>
      <c r="AW308" s="13" t="s">
        <v>31</v>
      </c>
      <c r="AX308" s="13" t="s">
        <v>73</v>
      </c>
      <c r="AY308" s="207" t="s">
        <v>132</v>
      </c>
    </row>
    <row r="309" spans="1:65" s="14" customFormat="1" ht="11.25">
      <c r="B309" s="208"/>
      <c r="C309" s="209"/>
      <c r="D309" s="199" t="s">
        <v>146</v>
      </c>
      <c r="E309" s="210" t="s">
        <v>1</v>
      </c>
      <c r="F309" s="211" t="s">
        <v>537</v>
      </c>
      <c r="G309" s="209"/>
      <c r="H309" s="212">
        <v>11</v>
      </c>
      <c r="I309" s="213"/>
      <c r="J309" s="209"/>
      <c r="K309" s="209"/>
      <c r="L309" s="214"/>
      <c r="M309" s="215"/>
      <c r="N309" s="216"/>
      <c r="O309" s="216"/>
      <c r="P309" s="216"/>
      <c r="Q309" s="216"/>
      <c r="R309" s="216"/>
      <c r="S309" s="216"/>
      <c r="T309" s="217"/>
      <c r="AT309" s="218" t="s">
        <v>146</v>
      </c>
      <c r="AU309" s="218" t="s">
        <v>140</v>
      </c>
      <c r="AV309" s="14" t="s">
        <v>140</v>
      </c>
      <c r="AW309" s="14" t="s">
        <v>31</v>
      </c>
      <c r="AX309" s="14" t="s">
        <v>73</v>
      </c>
      <c r="AY309" s="218" t="s">
        <v>132</v>
      </c>
    </row>
    <row r="310" spans="1:65" s="13" customFormat="1" ht="11.25">
      <c r="B310" s="197"/>
      <c r="C310" s="198"/>
      <c r="D310" s="199" t="s">
        <v>146</v>
      </c>
      <c r="E310" s="200" t="s">
        <v>1</v>
      </c>
      <c r="F310" s="201" t="s">
        <v>538</v>
      </c>
      <c r="G310" s="198"/>
      <c r="H310" s="200" t="s">
        <v>1</v>
      </c>
      <c r="I310" s="202"/>
      <c r="J310" s="198"/>
      <c r="K310" s="198"/>
      <c r="L310" s="203"/>
      <c r="M310" s="204"/>
      <c r="N310" s="205"/>
      <c r="O310" s="205"/>
      <c r="P310" s="205"/>
      <c r="Q310" s="205"/>
      <c r="R310" s="205"/>
      <c r="S310" s="205"/>
      <c r="T310" s="206"/>
      <c r="AT310" s="207" t="s">
        <v>146</v>
      </c>
      <c r="AU310" s="207" t="s">
        <v>140</v>
      </c>
      <c r="AV310" s="13" t="s">
        <v>81</v>
      </c>
      <c r="AW310" s="13" t="s">
        <v>31</v>
      </c>
      <c r="AX310" s="13" t="s">
        <v>73</v>
      </c>
      <c r="AY310" s="207" t="s">
        <v>132</v>
      </c>
    </row>
    <row r="311" spans="1:65" s="14" customFormat="1" ht="11.25">
      <c r="B311" s="208"/>
      <c r="C311" s="209"/>
      <c r="D311" s="199" t="s">
        <v>146</v>
      </c>
      <c r="E311" s="210" t="s">
        <v>1</v>
      </c>
      <c r="F311" s="211" t="s">
        <v>539</v>
      </c>
      <c r="G311" s="209"/>
      <c r="H311" s="212">
        <v>11.95</v>
      </c>
      <c r="I311" s="213"/>
      <c r="J311" s="209"/>
      <c r="K311" s="209"/>
      <c r="L311" s="214"/>
      <c r="M311" s="215"/>
      <c r="N311" s="216"/>
      <c r="O311" s="216"/>
      <c r="P311" s="216"/>
      <c r="Q311" s="216"/>
      <c r="R311" s="216"/>
      <c r="S311" s="216"/>
      <c r="T311" s="217"/>
      <c r="AT311" s="218" t="s">
        <v>146</v>
      </c>
      <c r="AU311" s="218" t="s">
        <v>140</v>
      </c>
      <c r="AV311" s="14" t="s">
        <v>140</v>
      </c>
      <c r="AW311" s="14" t="s">
        <v>31</v>
      </c>
      <c r="AX311" s="14" t="s">
        <v>73</v>
      </c>
      <c r="AY311" s="218" t="s">
        <v>132</v>
      </c>
    </row>
    <row r="312" spans="1:65" s="13" customFormat="1" ht="11.25">
      <c r="B312" s="197"/>
      <c r="C312" s="198"/>
      <c r="D312" s="199" t="s">
        <v>146</v>
      </c>
      <c r="E312" s="200" t="s">
        <v>1</v>
      </c>
      <c r="F312" s="201" t="s">
        <v>358</v>
      </c>
      <c r="G312" s="198"/>
      <c r="H312" s="200" t="s">
        <v>1</v>
      </c>
      <c r="I312" s="202"/>
      <c r="J312" s="198"/>
      <c r="K312" s="198"/>
      <c r="L312" s="203"/>
      <c r="M312" s="204"/>
      <c r="N312" s="205"/>
      <c r="O312" s="205"/>
      <c r="P312" s="205"/>
      <c r="Q312" s="205"/>
      <c r="R312" s="205"/>
      <c r="S312" s="205"/>
      <c r="T312" s="206"/>
      <c r="AT312" s="207" t="s">
        <v>146</v>
      </c>
      <c r="AU312" s="207" t="s">
        <v>140</v>
      </c>
      <c r="AV312" s="13" t="s">
        <v>81</v>
      </c>
      <c r="AW312" s="13" t="s">
        <v>31</v>
      </c>
      <c r="AX312" s="13" t="s">
        <v>73</v>
      </c>
      <c r="AY312" s="207" t="s">
        <v>132</v>
      </c>
    </row>
    <row r="313" spans="1:65" s="14" customFormat="1" ht="11.25">
      <c r="B313" s="208"/>
      <c r="C313" s="209"/>
      <c r="D313" s="199" t="s">
        <v>146</v>
      </c>
      <c r="E313" s="210" t="s">
        <v>1</v>
      </c>
      <c r="F313" s="211" t="s">
        <v>540</v>
      </c>
      <c r="G313" s="209"/>
      <c r="H313" s="212">
        <v>14.2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146</v>
      </c>
      <c r="AU313" s="218" t="s">
        <v>140</v>
      </c>
      <c r="AV313" s="14" t="s">
        <v>140</v>
      </c>
      <c r="AW313" s="14" t="s">
        <v>31</v>
      </c>
      <c r="AX313" s="14" t="s">
        <v>73</v>
      </c>
      <c r="AY313" s="218" t="s">
        <v>132</v>
      </c>
    </row>
    <row r="314" spans="1:65" s="15" customFormat="1" ht="11.25">
      <c r="B314" s="230"/>
      <c r="C314" s="231"/>
      <c r="D314" s="199" t="s">
        <v>146</v>
      </c>
      <c r="E314" s="232" t="s">
        <v>1</v>
      </c>
      <c r="F314" s="233" t="s">
        <v>362</v>
      </c>
      <c r="G314" s="231"/>
      <c r="H314" s="234">
        <v>37.15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146</v>
      </c>
      <c r="AU314" s="240" t="s">
        <v>140</v>
      </c>
      <c r="AV314" s="15" t="s">
        <v>139</v>
      </c>
      <c r="AW314" s="15" t="s">
        <v>31</v>
      </c>
      <c r="AX314" s="15" t="s">
        <v>81</v>
      </c>
      <c r="AY314" s="240" t="s">
        <v>132</v>
      </c>
    </row>
    <row r="315" spans="1:65" s="2" customFormat="1" ht="16.5" customHeight="1">
      <c r="A315" s="34"/>
      <c r="B315" s="35"/>
      <c r="C315" s="219" t="s">
        <v>541</v>
      </c>
      <c r="D315" s="219" t="s">
        <v>237</v>
      </c>
      <c r="E315" s="220" t="s">
        <v>542</v>
      </c>
      <c r="F315" s="221" t="s">
        <v>543</v>
      </c>
      <c r="G315" s="222" t="s">
        <v>257</v>
      </c>
      <c r="H315" s="223">
        <v>40.122</v>
      </c>
      <c r="I315" s="224"/>
      <c r="J315" s="225">
        <f>ROUND(I315*H315,2)</f>
        <v>0</v>
      </c>
      <c r="K315" s="226"/>
      <c r="L315" s="227"/>
      <c r="M315" s="228" t="s">
        <v>1</v>
      </c>
      <c r="N315" s="229" t="s">
        <v>39</v>
      </c>
      <c r="O315" s="71"/>
      <c r="P315" s="193">
        <f>O315*H315</f>
        <v>0</v>
      </c>
      <c r="Q315" s="193">
        <v>2.0000000000000001E-4</v>
      </c>
      <c r="R315" s="193">
        <f>Q315*H315</f>
        <v>8.024400000000001E-3</v>
      </c>
      <c r="S315" s="193">
        <v>0</v>
      </c>
      <c r="T315" s="194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95" t="s">
        <v>240</v>
      </c>
      <c r="AT315" s="195" t="s">
        <v>237</v>
      </c>
      <c r="AU315" s="195" t="s">
        <v>140</v>
      </c>
      <c r="AY315" s="17" t="s">
        <v>132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7" t="s">
        <v>140</v>
      </c>
      <c r="BK315" s="196">
        <f>ROUND(I315*H315,2)</f>
        <v>0</v>
      </c>
      <c r="BL315" s="17" t="s">
        <v>210</v>
      </c>
      <c r="BM315" s="195" t="s">
        <v>544</v>
      </c>
    </row>
    <row r="316" spans="1:65" s="14" customFormat="1" ht="11.25">
      <c r="B316" s="208"/>
      <c r="C316" s="209"/>
      <c r="D316" s="199" t="s">
        <v>146</v>
      </c>
      <c r="E316" s="209"/>
      <c r="F316" s="211" t="s">
        <v>545</v>
      </c>
      <c r="G316" s="209"/>
      <c r="H316" s="212">
        <v>40.122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146</v>
      </c>
      <c r="AU316" s="218" t="s">
        <v>140</v>
      </c>
      <c r="AV316" s="14" t="s">
        <v>140</v>
      </c>
      <c r="AW316" s="14" t="s">
        <v>4</v>
      </c>
      <c r="AX316" s="14" t="s">
        <v>81</v>
      </c>
      <c r="AY316" s="218" t="s">
        <v>132</v>
      </c>
    </row>
    <row r="317" spans="1:65" s="2" customFormat="1" ht="24.2" customHeight="1">
      <c r="A317" s="34"/>
      <c r="B317" s="35"/>
      <c r="C317" s="183" t="s">
        <v>546</v>
      </c>
      <c r="D317" s="183" t="s">
        <v>135</v>
      </c>
      <c r="E317" s="184" t="s">
        <v>547</v>
      </c>
      <c r="F317" s="185" t="s">
        <v>548</v>
      </c>
      <c r="G317" s="186" t="s">
        <v>159</v>
      </c>
      <c r="H317" s="187">
        <v>2</v>
      </c>
      <c r="I317" s="188"/>
      <c r="J317" s="189">
        <f>ROUND(I317*H317,2)</f>
        <v>0</v>
      </c>
      <c r="K317" s="190"/>
      <c r="L317" s="39"/>
      <c r="M317" s="191" t="s">
        <v>1</v>
      </c>
      <c r="N317" s="192" t="s">
        <v>39</v>
      </c>
      <c r="O317" s="71"/>
      <c r="P317" s="193">
        <f>O317*H317</f>
        <v>0</v>
      </c>
      <c r="Q317" s="193">
        <v>6.9999999999999994E-5</v>
      </c>
      <c r="R317" s="193">
        <f>Q317*H317</f>
        <v>1.3999999999999999E-4</v>
      </c>
      <c r="S317" s="193">
        <v>0</v>
      </c>
      <c r="T317" s="19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95" t="s">
        <v>210</v>
      </c>
      <c r="AT317" s="195" t="s">
        <v>135</v>
      </c>
      <c r="AU317" s="195" t="s">
        <v>140</v>
      </c>
      <c r="AY317" s="17" t="s">
        <v>132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17" t="s">
        <v>140</v>
      </c>
      <c r="BK317" s="196">
        <f>ROUND(I317*H317,2)</f>
        <v>0</v>
      </c>
      <c r="BL317" s="17" t="s">
        <v>210</v>
      </c>
      <c r="BM317" s="195" t="s">
        <v>549</v>
      </c>
    </row>
    <row r="318" spans="1:65" s="13" customFormat="1" ht="11.25">
      <c r="B318" s="197"/>
      <c r="C318" s="198"/>
      <c r="D318" s="199" t="s">
        <v>146</v>
      </c>
      <c r="E318" s="200" t="s">
        <v>1</v>
      </c>
      <c r="F318" s="201" t="s">
        <v>358</v>
      </c>
      <c r="G318" s="198"/>
      <c r="H318" s="200" t="s">
        <v>1</v>
      </c>
      <c r="I318" s="202"/>
      <c r="J318" s="198"/>
      <c r="K318" s="198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146</v>
      </c>
      <c r="AU318" s="207" t="s">
        <v>140</v>
      </c>
      <c r="AV318" s="13" t="s">
        <v>81</v>
      </c>
      <c r="AW318" s="13" t="s">
        <v>31</v>
      </c>
      <c r="AX318" s="13" t="s">
        <v>73</v>
      </c>
      <c r="AY318" s="207" t="s">
        <v>132</v>
      </c>
    </row>
    <row r="319" spans="1:65" s="14" customFormat="1" ht="11.25">
      <c r="B319" s="208"/>
      <c r="C319" s="209"/>
      <c r="D319" s="199" t="s">
        <v>146</v>
      </c>
      <c r="E319" s="210" t="s">
        <v>1</v>
      </c>
      <c r="F319" s="211" t="s">
        <v>550</v>
      </c>
      <c r="G319" s="209"/>
      <c r="H319" s="212">
        <v>2</v>
      </c>
      <c r="I319" s="213"/>
      <c r="J319" s="209"/>
      <c r="K319" s="209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146</v>
      </c>
      <c r="AU319" s="218" t="s">
        <v>140</v>
      </c>
      <c r="AV319" s="14" t="s">
        <v>140</v>
      </c>
      <c r="AW319" s="14" t="s">
        <v>31</v>
      </c>
      <c r="AX319" s="14" t="s">
        <v>81</v>
      </c>
      <c r="AY319" s="218" t="s">
        <v>132</v>
      </c>
    </row>
    <row r="320" spans="1:65" s="2" customFormat="1" ht="21.75" customHeight="1">
      <c r="A320" s="34"/>
      <c r="B320" s="35"/>
      <c r="C320" s="219" t="s">
        <v>551</v>
      </c>
      <c r="D320" s="219" t="s">
        <v>237</v>
      </c>
      <c r="E320" s="220" t="s">
        <v>552</v>
      </c>
      <c r="F320" s="221" t="s">
        <v>553</v>
      </c>
      <c r="G320" s="222" t="s">
        <v>144</v>
      </c>
      <c r="H320" s="223">
        <v>2.2000000000000002</v>
      </c>
      <c r="I320" s="224"/>
      <c r="J320" s="225">
        <f>ROUND(I320*H320,2)</f>
        <v>0</v>
      </c>
      <c r="K320" s="226"/>
      <c r="L320" s="227"/>
      <c r="M320" s="228" t="s">
        <v>1</v>
      </c>
      <c r="N320" s="229" t="s">
        <v>39</v>
      </c>
      <c r="O320" s="71"/>
      <c r="P320" s="193">
        <f>O320*H320</f>
        <v>0</v>
      </c>
      <c r="Q320" s="193">
        <v>1.617E-2</v>
      </c>
      <c r="R320" s="193">
        <f>Q320*H320</f>
        <v>3.5574000000000001E-2</v>
      </c>
      <c r="S320" s="193">
        <v>0</v>
      </c>
      <c r="T320" s="194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95" t="s">
        <v>240</v>
      </c>
      <c r="AT320" s="195" t="s">
        <v>237</v>
      </c>
      <c r="AU320" s="195" t="s">
        <v>140</v>
      </c>
      <c r="AY320" s="17" t="s">
        <v>132</v>
      </c>
      <c r="BE320" s="196">
        <f>IF(N320="základní",J320,0)</f>
        <v>0</v>
      </c>
      <c r="BF320" s="196">
        <f>IF(N320="snížená",J320,0)</f>
        <v>0</v>
      </c>
      <c r="BG320" s="196">
        <f>IF(N320="zákl. přenesená",J320,0)</f>
        <v>0</v>
      </c>
      <c r="BH320" s="196">
        <f>IF(N320="sníž. přenesená",J320,0)</f>
        <v>0</v>
      </c>
      <c r="BI320" s="196">
        <f>IF(N320="nulová",J320,0)</f>
        <v>0</v>
      </c>
      <c r="BJ320" s="17" t="s">
        <v>140</v>
      </c>
      <c r="BK320" s="196">
        <f>ROUND(I320*H320,2)</f>
        <v>0</v>
      </c>
      <c r="BL320" s="17" t="s">
        <v>210</v>
      </c>
      <c r="BM320" s="195" t="s">
        <v>554</v>
      </c>
    </row>
    <row r="321" spans="1:65" s="14" customFormat="1" ht="11.25">
      <c r="B321" s="208"/>
      <c r="C321" s="209"/>
      <c r="D321" s="199" t="s">
        <v>146</v>
      </c>
      <c r="E321" s="209"/>
      <c r="F321" s="211" t="s">
        <v>555</v>
      </c>
      <c r="G321" s="209"/>
      <c r="H321" s="212">
        <v>2.2000000000000002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146</v>
      </c>
      <c r="AU321" s="218" t="s">
        <v>140</v>
      </c>
      <c r="AV321" s="14" t="s">
        <v>140</v>
      </c>
      <c r="AW321" s="14" t="s">
        <v>4</v>
      </c>
      <c r="AX321" s="14" t="s">
        <v>81</v>
      </c>
      <c r="AY321" s="218" t="s">
        <v>132</v>
      </c>
    </row>
    <row r="322" spans="1:65" s="2" customFormat="1" ht="21.75" customHeight="1">
      <c r="A322" s="34"/>
      <c r="B322" s="35"/>
      <c r="C322" s="183" t="s">
        <v>556</v>
      </c>
      <c r="D322" s="183" t="s">
        <v>135</v>
      </c>
      <c r="E322" s="184" t="s">
        <v>557</v>
      </c>
      <c r="F322" s="185" t="s">
        <v>558</v>
      </c>
      <c r="G322" s="186" t="s">
        <v>144</v>
      </c>
      <c r="H322" s="187">
        <v>2</v>
      </c>
      <c r="I322" s="188"/>
      <c r="J322" s="189">
        <f>ROUND(I322*H322,2)</f>
        <v>0</v>
      </c>
      <c r="K322" s="190"/>
      <c r="L322" s="39"/>
      <c r="M322" s="191" t="s">
        <v>1</v>
      </c>
      <c r="N322" s="192" t="s">
        <v>39</v>
      </c>
      <c r="O322" s="71"/>
      <c r="P322" s="193">
        <f>O322*H322</f>
        <v>0</v>
      </c>
      <c r="Q322" s="193">
        <v>0</v>
      </c>
      <c r="R322" s="193">
        <f>Q322*H322</f>
        <v>0</v>
      </c>
      <c r="S322" s="193">
        <v>1.4999999999999999E-2</v>
      </c>
      <c r="T322" s="194">
        <f>S322*H322</f>
        <v>0.03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95" t="s">
        <v>210</v>
      </c>
      <c r="AT322" s="195" t="s">
        <v>135</v>
      </c>
      <c r="AU322" s="195" t="s">
        <v>140</v>
      </c>
      <c r="AY322" s="17" t="s">
        <v>132</v>
      </c>
      <c r="BE322" s="196">
        <f>IF(N322="základní",J322,0)</f>
        <v>0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7" t="s">
        <v>140</v>
      </c>
      <c r="BK322" s="196">
        <f>ROUND(I322*H322,2)</f>
        <v>0</v>
      </c>
      <c r="BL322" s="17" t="s">
        <v>210</v>
      </c>
      <c r="BM322" s="195" t="s">
        <v>559</v>
      </c>
    </row>
    <row r="323" spans="1:65" s="2" customFormat="1" ht="24.2" customHeight="1">
      <c r="A323" s="34"/>
      <c r="B323" s="35"/>
      <c r="C323" s="183" t="s">
        <v>560</v>
      </c>
      <c r="D323" s="183" t="s">
        <v>135</v>
      </c>
      <c r="E323" s="184" t="s">
        <v>561</v>
      </c>
      <c r="F323" s="185" t="s">
        <v>562</v>
      </c>
      <c r="G323" s="186" t="s">
        <v>144</v>
      </c>
      <c r="H323" s="187">
        <v>13.5</v>
      </c>
      <c r="I323" s="188"/>
      <c r="J323" s="189">
        <f>ROUND(I323*H323,2)</f>
        <v>0</v>
      </c>
      <c r="K323" s="190"/>
      <c r="L323" s="39"/>
      <c r="M323" s="191" t="s">
        <v>1</v>
      </c>
      <c r="N323" s="192" t="s">
        <v>39</v>
      </c>
      <c r="O323" s="71"/>
      <c r="P323" s="193">
        <f>O323*H323</f>
        <v>0</v>
      </c>
      <c r="Q323" s="193">
        <v>8.0000000000000007E-5</v>
      </c>
      <c r="R323" s="193">
        <f>Q323*H323</f>
        <v>1.08E-3</v>
      </c>
      <c r="S323" s="193">
        <v>0</v>
      </c>
      <c r="T323" s="194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95" t="s">
        <v>210</v>
      </c>
      <c r="AT323" s="195" t="s">
        <v>135</v>
      </c>
      <c r="AU323" s="195" t="s">
        <v>140</v>
      </c>
      <c r="AY323" s="17" t="s">
        <v>132</v>
      </c>
      <c r="BE323" s="196">
        <f>IF(N323="základní",J323,0)</f>
        <v>0</v>
      </c>
      <c r="BF323" s="196">
        <f>IF(N323="snížená",J323,0)</f>
        <v>0</v>
      </c>
      <c r="BG323" s="196">
        <f>IF(N323="zákl. přenesená",J323,0)</f>
        <v>0</v>
      </c>
      <c r="BH323" s="196">
        <f>IF(N323="sníž. přenesená",J323,0)</f>
        <v>0</v>
      </c>
      <c r="BI323" s="196">
        <f>IF(N323="nulová",J323,0)</f>
        <v>0</v>
      </c>
      <c r="BJ323" s="17" t="s">
        <v>140</v>
      </c>
      <c r="BK323" s="196">
        <f>ROUND(I323*H323,2)</f>
        <v>0</v>
      </c>
      <c r="BL323" s="17" t="s">
        <v>210</v>
      </c>
      <c r="BM323" s="195" t="s">
        <v>563</v>
      </c>
    </row>
    <row r="324" spans="1:65" s="13" customFormat="1" ht="11.25">
      <c r="B324" s="197"/>
      <c r="C324" s="198"/>
      <c r="D324" s="199" t="s">
        <v>146</v>
      </c>
      <c r="E324" s="200" t="s">
        <v>1</v>
      </c>
      <c r="F324" s="201" t="s">
        <v>358</v>
      </c>
      <c r="G324" s="198"/>
      <c r="H324" s="200" t="s">
        <v>1</v>
      </c>
      <c r="I324" s="202"/>
      <c r="J324" s="198"/>
      <c r="K324" s="198"/>
      <c r="L324" s="203"/>
      <c r="M324" s="204"/>
      <c r="N324" s="205"/>
      <c r="O324" s="205"/>
      <c r="P324" s="205"/>
      <c r="Q324" s="205"/>
      <c r="R324" s="205"/>
      <c r="S324" s="205"/>
      <c r="T324" s="206"/>
      <c r="AT324" s="207" t="s">
        <v>146</v>
      </c>
      <c r="AU324" s="207" t="s">
        <v>140</v>
      </c>
      <c r="AV324" s="13" t="s">
        <v>81</v>
      </c>
      <c r="AW324" s="13" t="s">
        <v>31</v>
      </c>
      <c r="AX324" s="13" t="s">
        <v>73</v>
      </c>
      <c r="AY324" s="207" t="s">
        <v>132</v>
      </c>
    </row>
    <row r="325" spans="1:65" s="14" customFormat="1" ht="11.25">
      <c r="B325" s="208"/>
      <c r="C325" s="209"/>
      <c r="D325" s="199" t="s">
        <v>146</v>
      </c>
      <c r="E325" s="210" t="s">
        <v>1</v>
      </c>
      <c r="F325" s="211" t="s">
        <v>564</v>
      </c>
      <c r="G325" s="209"/>
      <c r="H325" s="212">
        <v>13.5</v>
      </c>
      <c r="I325" s="213"/>
      <c r="J325" s="209"/>
      <c r="K325" s="209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146</v>
      </c>
      <c r="AU325" s="218" t="s">
        <v>140</v>
      </c>
      <c r="AV325" s="14" t="s">
        <v>140</v>
      </c>
      <c r="AW325" s="14" t="s">
        <v>31</v>
      </c>
      <c r="AX325" s="14" t="s">
        <v>81</v>
      </c>
      <c r="AY325" s="218" t="s">
        <v>132</v>
      </c>
    </row>
    <row r="326" spans="1:65" s="2" customFormat="1" ht="16.5" customHeight="1">
      <c r="A326" s="34"/>
      <c r="B326" s="35"/>
      <c r="C326" s="183" t="s">
        <v>565</v>
      </c>
      <c r="D326" s="183" t="s">
        <v>135</v>
      </c>
      <c r="E326" s="184" t="s">
        <v>566</v>
      </c>
      <c r="F326" s="185" t="s">
        <v>567</v>
      </c>
      <c r="G326" s="186" t="s">
        <v>144</v>
      </c>
      <c r="H326" s="187">
        <v>13.5</v>
      </c>
      <c r="I326" s="188"/>
      <c r="J326" s="189">
        <f t="shared" ref="J326:J336" si="40">ROUND(I326*H326,2)</f>
        <v>0</v>
      </c>
      <c r="K326" s="190"/>
      <c r="L326" s="39"/>
      <c r="M326" s="191" t="s">
        <v>1</v>
      </c>
      <c r="N326" s="192" t="s">
        <v>39</v>
      </c>
      <c r="O326" s="71"/>
      <c r="P326" s="193">
        <f t="shared" ref="P326:P336" si="41">O326*H326</f>
        <v>0</v>
      </c>
      <c r="Q326" s="193">
        <v>1.2582000000000001E-5</v>
      </c>
      <c r="R326" s="193">
        <f t="shared" ref="R326:R336" si="42">Q326*H326</f>
        <v>1.6985700000000001E-4</v>
      </c>
      <c r="S326" s="193">
        <v>0</v>
      </c>
      <c r="T326" s="194">
        <f t="shared" ref="T326:T336" si="43"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95" t="s">
        <v>210</v>
      </c>
      <c r="AT326" s="195" t="s">
        <v>135</v>
      </c>
      <c r="AU326" s="195" t="s">
        <v>140</v>
      </c>
      <c r="AY326" s="17" t="s">
        <v>132</v>
      </c>
      <c r="BE326" s="196">
        <f t="shared" ref="BE326:BE336" si="44">IF(N326="základní",J326,0)</f>
        <v>0</v>
      </c>
      <c r="BF326" s="196">
        <f t="shared" ref="BF326:BF336" si="45">IF(N326="snížená",J326,0)</f>
        <v>0</v>
      </c>
      <c r="BG326" s="196">
        <f t="shared" ref="BG326:BG336" si="46">IF(N326="zákl. přenesená",J326,0)</f>
        <v>0</v>
      </c>
      <c r="BH326" s="196">
        <f t="shared" ref="BH326:BH336" si="47">IF(N326="sníž. přenesená",J326,0)</f>
        <v>0</v>
      </c>
      <c r="BI326" s="196">
        <f t="shared" ref="BI326:BI336" si="48">IF(N326="nulová",J326,0)</f>
        <v>0</v>
      </c>
      <c r="BJ326" s="17" t="s">
        <v>140</v>
      </c>
      <c r="BK326" s="196">
        <f t="shared" ref="BK326:BK336" si="49">ROUND(I326*H326,2)</f>
        <v>0</v>
      </c>
      <c r="BL326" s="17" t="s">
        <v>210</v>
      </c>
      <c r="BM326" s="195" t="s">
        <v>568</v>
      </c>
    </row>
    <row r="327" spans="1:65" s="2" customFormat="1" ht="16.5" customHeight="1">
      <c r="A327" s="34"/>
      <c r="B327" s="35"/>
      <c r="C327" s="183" t="s">
        <v>569</v>
      </c>
      <c r="D327" s="183" t="s">
        <v>135</v>
      </c>
      <c r="E327" s="184" t="s">
        <v>570</v>
      </c>
      <c r="F327" s="185" t="s">
        <v>571</v>
      </c>
      <c r="G327" s="186" t="s">
        <v>144</v>
      </c>
      <c r="H327" s="187">
        <v>13.5</v>
      </c>
      <c r="I327" s="188"/>
      <c r="J327" s="189">
        <f t="shared" si="40"/>
        <v>0</v>
      </c>
      <c r="K327" s="190"/>
      <c r="L327" s="39"/>
      <c r="M327" s="191" t="s">
        <v>1</v>
      </c>
      <c r="N327" s="192" t="s">
        <v>39</v>
      </c>
      <c r="O327" s="71"/>
      <c r="P327" s="193">
        <f t="shared" si="41"/>
        <v>0</v>
      </c>
      <c r="Q327" s="193">
        <v>1.0379E-5</v>
      </c>
      <c r="R327" s="193">
        <f t="shared" si="42"/>
        <v>1.4011650000000001E-4</v>
      </c>
      <c r="S327" s="193">
        <v>0</v>
      </c>
      <c r="T327" s="194">
        <f t="shared" si="43"/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95" t="s">
        <v>210</v>
      </c>
      <c r="AT327" s="195" t="s">
        <v>135</v>
      </c>
      <c r="AU327" s="195" t="s">
        <v>140</v>
      </c>
      <c r="AY327" s="17" t="s">
        <v>132</v>
      </c>
      <c r="BE327" s="196">
        <f t="shared" si="44"/>
        <v>0</v>
      </c>
      <c r="BF327" s="196">
        <f t="shared" si="45"/>
        <v>0</v>
      </c>
      <c r="BG327" s="196">
        <f t="shared" si="46"/>
        <v>0</v>
      </c>
      <c r="BH327" s="196">
        <f t="shared" si="47"/>
        <v>0</v>
      </c>
      <c r="BI327" s="196">
        <f t="shared" si="48"/>
        <v>0</v>
      </c>
      <c r="BJ327" s="17" t="s">
        <v>140</v>
      </c>
      <c r="BK327" s="196">
        <f t="shared" si="49"/>
        <v>0</v>
      </c>
      <c r="BL327" s="17" t="s">
        <v>210</v>
      </c>
      <c r="BM327" s="195" t="s">
        <v>572</v>
      </c>
    </row>
    <row r="328" spans="1:65" s="2" customFormat="1" ht="16.5" customHeight="1">
      <c r="A328" s="34"/>
      <c r="B328" s="35"/>
      <c r="C328" s="183" t="s">
        <v>573</v>
      </c>
      <c r="D328" s="183" t="s">
        <v>135</v>
      </c>
      <c r="E328" s="184" t="s">
        <v>574</v>
      </c>
      <c r="F328" s="185" t="s">
        <v>575</v>
      </c>
      <c r="G328" s="186" t="s">
        <v>144</v>
      </c>
      <c r="H328" s="187">
        <v>13.5</v>
      </c>
      <c r="I328" s="188"/>
      <c r="J328" s="189">
        <f t="shared" si="40"/>
        <v>0</v>
      </c>
      <c r="K328" s="190"/>
      <c r="L328" s="39"/>
      <c r="M328" s="191" t="s">
        <v>1</v>
      </c>
      <c r="N328" s="192" t="s">
        <v>39</v>
      </c>
      <c r="O328" s="71"/>
      <c r="P328" s="193">
        <f t="shared" si="41"/>
        <v>0</v>
      </c>
      <c r="Q328" s="193">
        <v>9.312E-6</v>
      </c>
      <c r="R328" s="193">
        <f t="shared" si="42"/>
        <v>1.2571199999999999E-4</v>
      </c>
      <c r="S328" s="193">
        <v>0</v>
      </c>
      <c r="T328" s="194">
        <f t="shared" si="43"/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95" t="s">
        <v>210</v>
      </c>
      <c r="AT328" s="195" t="s">
        <v>135</v>
      </c>
      <c r="AU328" s="195" t="s">
        <v>140</v>
      </c>
      <c r="AY328" s="17" t="s">
        <v>132</v>
      </c>
      <c r="BE328" s="196">
        <f t="shared" si="44"/>
        <v>0</v>
      </c>
      <c r="BF328" s="196">
        <f t="shared" si="45"/>
        <v>0</v>
      </c>
      <c r="BG328" s="196">
        <f t="shared" si="46"/>
        <v>0</v>
      </c>
      <c r="BH328" s="196">
        <f t="shared" si="47"/>
        <v>0</v>
      </c>
      <c r="BI328" s="196">
        <f t="shared" si="48"/>
        <v>0</v>
      </c>
      <c r="BJ328" s="17" t="s">
        <v>140</v>
      </c>
      <c r="BK328" s="196">
        <f t="shared" si="49"/>
        <v>0</v>
      </c>
      <c r="BL328" s="17" t="s">
        <v>210</v>
      </c>
      <c r="BM328" s="195" t="s">
        <v>576</v>
      </c>
    </row>
    <row r="329" spans="1:65" s="2" customFormat="1" ht="16.5" customHeight="1">
      <c r="A329" s="34"/>
      <c r="B329" s="35"/>
      <c r="C329" s="183" t="s">
        <v>577</v>
      </c>
      <c r="D329" s="183" t="s">
        <v>135</v>
      </c>
      <c r="E329" s="184" t="s">
        <v>578</v>
      </c>
      <c r="F329" s="185" t="s">
        <v>579</v>
      </c>
      <c r="G329" s="186" t="s">
        <v>144</v>
      </c>
      <c r="H329" s="187">
        <v>13.5</v>
      </c>
      <c r="I329" s="188"/>
      <c r="J329" s="189">
        <f t="shared" si="40"/>
        <v>0</v>
      </c>
      <c r="K329" s="190"/>
      <c r="L329" s="39"/>
      <c r="M329" s="191" t="s">
        <v>1</v>
      </c>
      <c r="N329" s="192" t="s">
        <v>39</v>
      </c>
      <c r="O329" s="71"/>
      <c r="P329" s="193">
        <f t="shared" si="41"/>
        <v>0</v>
      </c>
      <c r="Q329" s="193">
        <v>0</v>
      </c>
      <c r="R329" s="193">
        <f t="shared" si="42"/>
        <v>0</v>
      </c>
      <c r="S329" s="193">
        <v>0</v>
      </c>
      <c r="T329" s="194">
        <f t="shared" si="43"/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5" t="s">
        <v>210</v>
      </c>
      <c r="AT329" s="195" t="s">
        <v>135</v>
      </c>
      <c r="AU329" s="195" t="s">
        <v>140</v>
      </c>
      <c r="AY329" s="17" t="s">
        <v>132</v>
      </c>
      <c r="BE329" s="196">
        <f t="shared" si="44"/>
        <v>0</v>
      </c>
      <c r="BF329" s="196">
        <f t="shared" si="45"/>
        <v>0</v>
      </c>
      <c r="BG329" s="196">
        <f t="shared" si="46"/>
        <v>0</v>
      </c>
      <c r="BH329" s="196">
        <f t="shared" si="47"/>
        <v>0</v>
      </c>
      <c r="BI329" s="196">
        <f t="shared" si="48"/>
        <v>0</v>
      </c>
      <c r="BJ329" s="17" t="s">
        <v>140</v>
      </c>
      <c r="BK329" s="196">
        <f t="shared" si="49"/>
        <v>0</v>
      </c>
      <c r="BL329" s="17" t="s">
        <v>210</v>
      </c>
      <c r="BM329" s="195" t="s">
        <v>580</v>
      </c>
    </row>
    <row r="330" spans="1:65" s="2" customFormat="1" ht="16.5" customHeight="1">
      <c r="A330" s="34"/>
      <c r="B330" s="35"/>
      <c r="C330" s="183" t="s">
        <v>581</v>
      </c>
      <c r="D330" s="183" t="s">
        <v>135</v>
      </c>
      <c r="E330" s="184" t="s">
        <v>582</v>
      </c>
      <c r="F330" s="185" t="s">
        <v>583</v>
      </c>
      <c r="G330" s="186" t="s">
        <v>144</v>
      </c>
      <c r="H330" s="187">
        <v>13.5</v>
      </c>
      <c r="I330" s="188"/>
      <c r="J330" s="189">
        <f t="shared" si="40"/>
        <v>0</v>
      </c>
      <c r="K330" s="190"/>
      <c r="L330" s="39"/>
      <c r="M330" s="191" t="s">
        <v>1</v>
      </c>
      <c r="N330" s="192" t="s">
        <v>39</v>
      </c>
      <c r="O330" s="71"/>
      <c r="P330" s="193">
        <f t="shared" si="41"/>
        <v>0</v>
      </c>
      <c r="Q330" s="193">
        <v>2.5999999999999998E-4</v>
      </c>
      <c r="R330" s="193">
        <f t="shared" si="42"/>
        <v>3.5099999999999997E-3</v>
      </c>
      <c r="S330" s="193">
        <v>0</v>
      </c>
      <c r="T330" s="194">
        <f t="shared" si="43"/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95" t="s">
        <v>210</v>
      </c>
      <c r="AT330" s="195" t="s">
        <v>135</v>
      </c>
      <c r="AU330" s="195" t="s">
        <v>140</v>
      </c>
      <c r="AY330" s="17" t="s">
        <v>132</v>
      </c>
      <c r="BE330" s="196">
        <f t="shared" si="44"/>
        <v>0</v>
      </c>
      <c r="BF330" s="196">
        <f t="shared" si="45"/>
        <v>0</v>
      </c>
      <c r="BG330" s="196">
        <f t="shared" si="46"/>
        <v>0</v>
      </c>
      <c r="BH330" s="196">
        <f t="shared" si="47"/>
        <v>0</v>
      </c>
      <c r="BI330" s="196">
        <f t="shared" si="48"/>
        <v>0</v>
      </c>
      <c r="BJ330" s="17" t="s">
        <v>140</v>
      </c>
      <c r="BK330" s="196">
        <f t="shared" si="49"/>
        <v>0</v>
      </c>
      <c r="BL330" s="17" t="s">
        <v>210</v>
      </c>
      <c r="BM330" s="195" t="s">
        <v>584</v>
      </c>
    </row>
    <row r="331" spans="1:65" s="2" customFormat="1" ht="21.75" customHeight="1">
      <c r="A331" s="34"/>
      <c r="B331" s="35"/>
      <c r="C331" s="183" t="s">
        <v>585</v>
      </c>
      <c r="D331" s="183" t="s">
        <v>135</v>
      </c>
      <c r="E331" s="184" t="s">
        <v>586</v>
      </c>
      <c r="F331" s="185" t="s">
        <v>587</v>
      </c>
      <c r="G331" s="186" t="s">
        <v>144</v>
      </c>
      <c r="H331" s="187">
        <v>13.5</v>
      </c>
      <c r="I331" s="188"/>
      <c r="J331" s="189">
        <f t="shared" si="40"/>
        <v>0</v>
      </c>
      <c r="K331" s="190"/>
      <c r="L331" s="39"/>
      <c r="M331" s="191" t="s">
        <v>1</v>
      </c>
      <c r="N331" s="192" t="s">
        <v>39</v>
      </c>
      <c r="O331" s="71"/>
      <c r="P331" s="193">
        <f t="shared" si="41"/>
        <v>0</v>
      </c>
      <c r="Q331" s="193">
        <v>1.4999999999999999E-4</v>
      </c>
      <c r="R331" s="193">
        <f t="shared" si="42"/>
        <v>2.0249999999999999E-3</v>
      </c>
      <c r="S331" s="193">
        <v>0</v>
      </c>
      <c r="T331" s="194">
        <f t="shared" si="43"/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95" t="s">
        <v>210</v>
      </c>
      <c r="AT331" s="195" t="s">
        <v>135</v>
      </c>
      <c r="AU331" s="195" t="s">
        <v>140</v>
      </c>
      <c r="AY331" s="17" t="s">
        <v>132</v>
      </c>
      <c r="BE331" s="196">
        <f t="shared" si="44"/>
        <v>0</v>
      </c>
      <c r="BF331" s="196">
        <f t="shared" si="45"/>
        <v>0</v>
      </c>
      <c r="BG331" s="196">
        <f t="shared" si="46"/>
        <v>0</v>
      </c>
      <c r="BH331" s="196">
        <f t="shared" si="47"/>
        <v>0</v>
      </c>
      <c r="BI331" s="196">
        <f t="shared" si="48"/>
        <v>0</v>
      </c>
      <c r="BJ331" s="17" t="s">
        <v>140</v>
      </c>
      <c r="BK331" s="196">
        <f t="shared" si="49"/>
        <v>0</v>
      </c>
      <c r="BL331" s="17" t="s">
        <v>210</v>
      </c>
      <c r="BM331" s="195" t="s">
        <v>588</v>
      </c>
    </row>
    <row r="332" spans="1:65" s="2" customFormat="1" ht="24.2" customHeight="1">
      <c r="A332" s="34"/>
      <c r="B332" s="35"/>
      <c r="C332" s="183" t="s">
        <v>589</v>
      </c>
      <c r="D332" s="183" t="s">
        <v>135</v>
      </c>
      <c r="E332" s="184" t="s">
        <v>590</v>
      </c>
      <c r="F332" s="185" t="s">
        <v>591</v>
      </c>
      <c r="G332" s="186" t="s">
        <v>144</v>
      </c>
      <c r="H332" s="187">
        <v>13.5</v>
      </c>
      <c r="I332" s="188"/>
      <c r="J332" s="189">
        <f t="shared" si="40"/>
        <v>0</v>
      </c>
      <c r="K332" s="190"/>
      <c r="L332" s="39"/>
      <c r="M332" s="191" t="s">
        <v>1</v>
      </c>
      <c r="N332" s="192" t="s">
        <v>39</v>
      </c>
      <c r="O332" s="71"/>
      <c r="P332" s="193">
        <f t="shared" si="41"/>
        <v>0</v>
      </c>
      <c r="Q332" s="193">
        <v>9.312E-6</v>
      </c>
      <c r="R332" s="193">
        <f t="shared" si="42"/>
        <v>1.2571199999999999E-4</v>
      </c>
      <c r="S332" s="193">
        <v>0</v>
      </c>
      <c r="T332" s="194">
        <f t="shared" si="43"/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95" t="s">
        <v>210</v>
      </c>
      <c r="AT332" s="195" t="s">
        <v>135</v>
      </c>
      <c r="AU332" s="195" t="s">
        <v>140</v>
      </c>
      <c r="AY332" s="17" t="s">
        <v>132</v>
      </c>
      <c r="BE332" s="196">
        <f t="shared" si="44"/>
        <v>0</v>
      </c>
      <c r="BF332" s="196">
        <f t="shared" si="45"/>
        <v>0</v>
      </c>
      <c r="BG332" s="196">
        <f t="shared" si="46"/>
        <v>0</v>
      </c>
      <c r="BH332" s="196">
        <f t="shared" si="47"/>
        <v>0</v>
      </c>
      <c r="BI332" s="196">
        <f t="shared" si="48"/>
        <v>0</v>
      </c>
      <c r="BJ332" s="17" t="s">
        <v>140</v>
      </c>
      <c r="BK332" s="196">
        <f t="shared" si="49"/>
        <v>0</v>
      </c>
      <c r="BL332" s="17" t="s">
        <v>210</v>
      </c>
      <c r="BM332" s="195" t="s">
        <v>592</v>
      </c>
    </row>
    <row r="333" spans="1:65" s="2" customFormat="1" ht="21.75" customHeight="1">
      <c r="A333" s="34"/>
      <c r="B333" s="35"/>
      <c r="C333" s="183" t="s">
        <v>593</v>
      </c>
      <c r="D333" s="183" t="s">
        <v>135</v>
      </c>
      <c r="E333" s="184" t="s">
        <v>594</v>
      </c>
      <c r="F333" s="185" t="s">
        <v>595</v>
      </c>
      <c r="G333" s="186" t="s">
        <v>144</v>
      </c>
      <c r="H333" s="187">
        <v>13.5</v>
      </c>
      <c r="I333" s="188"/>
      <c r="J333" s="189">
        <f t="shared" si="40"/>
        <v>0</v>
      </c>
      <c r="K333" s="190"/>
      <c r="L333" s="39"/>
      <c r="M333" s="191" t="s">
        <v>1</v>
      </c>
      <c r="N333" s="192" t="s">
        <v>39</v>
      </c>
      <c r="O333" s="71"/>
      <c r="P333" s="193">
        <f t="shared" si="41"/>
        <v>0</v>
      </c>
      <c r="Q333" s="193">
        <v>4.8000000000000001E-5</v>
      </c>
      <c r="R333" s="193">
        <f t="shared" si="42"/>
        <v>6.4800000000000003E-4</v>
      </c>
      <c r="S333" s="193">
        <v>0</v>
      </c>
      <c r="T333" s="194">
        <f t="shared" si="43"/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5" t="s">
        <v>210</v>
      </c>
      <c r="AT333" s="195" t="s">
        <v>135</v>
      </c>
      <c r="AU333" s="195" t="s">
        <v>140</v>
      </c>
      <c r="AY333" s="17" t="s">
        <v>132</v>
      </c>
      <c r="BE333" s="196">
        <f t="shared" si="44"/>
        <v>0</v>
      </c>
      <c r="BF333" s="196">
        <f t="shared" si="45"/>
        <v>0</v>
      </c>
      <c r="BG333" s="196">
        <f t="shared" si="46"/>
        <v>0</v>
      </c>
      <c r="BH333" s="196">
        <f t="shared" si="47"/>
        <v>0</v>
      </c>
      <c r="BI333" s="196">
        <f t="shared" si="48"/>
        <v>0</v>
      </c>
      <c r="BJ333" s="17" t="s">
        <v>140</v>
      </c>
      <c r="BK333" s="196">
        <f t="shared" si="49"/>
        <v>0</v>
      </c>
      <c r="BL333" s="17" t="s">
        <v>210</v>
      </c>
      <c r="BM333" s="195" t="s">
        <v>596</v>
      </c>
    </row>
    <row r="334" spans="1:65" s="2" customFormat="1" ht="24.2" customHeight="1">
      <c r="A334" s="34"/>
      <c r="B334" s="35"/>
      <c r="C334" s="183" t="s">
        <v>597</v>
      </c>
      <c r="D334" s="183" t="s">
        <v>135</v>
      </c>
      <c r="E334" s="184" t="s">
        <v>598</v>
      </c>
      <c r="F334" s="185" t="s">
        <v>599</v>
      </c>
      <c r="G334" s="186" t="s">
        <v>200</v>
      </c>
      <c r="H334" s="187">
        <v>5.1999999999999998E-2</v>
      </c>
      <c r="I334" s="188"/>
      <c r="J334" s="189">
        <f t="shared" si="40"/>
        <v>0</v>
      </c>
      <c r="K334" s="190"/>
      <c r="L334" s="39"/>
      <c r="M334" s="191" t="s">
        <v>1</v>
      </c>
      <c r="N334" s="192" t="s">
        <v>39</v>
      </c>
      <c r="O334" s="71"/>
      <c r="P334" s="193">
        <f t="shared" si="41"/>
        <v>0</v>
      </c>
      <c r="Q334" s="193">
        <v>0</v>
      </c>
      <c r="R334" s="193">
        <f t="shared" si="42"/>
        <v>0</v>
      </c>
      <c r="S334" s="193">
        <v>0</v>
      </c>
      <c r="T334" s="194">
        <f t="shared" si="43"/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95" t="s">
        <v>210</v>
      </c>
      <c r="AT334" s="195" t="s">
        <v>135</v>
      </c>
      <c r="AU334" s="195" t="s">
        <v>140</v>
      </c>
      <c r="AY334" s="17" t="s">
        <v>132</v>
      </c>
      <c r="BE334" s="196">
        <f t="shared" si="44"/>
        <v>0</v>
      </c>
      <c r="BF334" s="196">
        <f t="shared" si="45"/>
        <v>0</v>
      </c>
      <c r="BG334" s="196">
        <f t="shared" si="46"/>
        <v>0</v>
      </c>
      <c r="BH334" s="196">
        <f t="shared" si="47"/>
        <v>0</v>
      </c>
      <c r="BI334" s="196">
        <f t="shared" si="48"/>
        <v>0</v>
      </c>
      <c r="BJ334" s="17" t="s">
        <v>140</v>
      </c>
      <c r="BK334" s="196">
        <f t="shared" si="49"/>
        <v>0</v>
      </c>
      <c r="BL334" s="17" t="s">
        <v>210</v>
      </c>
      <c r="BM334" s="195" t="s">
        <v>600</v>
      </c>
    </row>
    <row r="335" spans="1:65" s="2" customFormat="1" ht="24.2" customHeight="1">
      <c r="A335" s="34"/>
      <c r="B335" s="35"/>
      <c r="C335" s="183" t="s">
        <v>601</v>
      </c>
      <c r="D335" s="183" t="s">
        <v>135</v>
      </c>
      <c r="E335" s="184" t="s">
        <v>602</v>
      </c>
      <c r="F335" s="185" t="s">
        <v>603</v>
      </c>
      <c r="G335" s="186" t="s">
        <v>200</v>
      </c>
      <c r="H335" s="187">
        <v>5.1999999999999998E-2</v>
      </c>
      <c r="I335" s="188"/>
      <c r="J335" s="189">
        <f t="shared" si="40"/>
        <v>0</v>
      </c>
      <c r="K335" s="190"/>
      <c r="L335" s="39"/>
      <c r="M335" s="191" t="s">
        <v>1</v>
      </c>
      <c r="N335" s="192" t="s">
        <v>39</v>
      </c>
      <c r="O335" s="71"/>
      <c r="P335" s="193">
        <f t="shared" si="41"/>
        <v>0</v>
      </c>
      <c r="Q335" s="193">
        <v>0</v>
      </c>
      <c r="R335" s="193">
        <f t="shared" si="42"/>
        <v>0</v>
      </c>
      <c r="S335" s="193">
        <v>0</v>
      </c>
      <c r="T335" s="194">
        <f t="shared" si="43"/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95" t="s">
        <v>210</v>
      </c>
      <c r="AT335" s="195" t="s">
        <v>135</v>
      </c>
      <c r="AU335" s="195" t="s">
        <v>140</v>
      </c>
      <c r="AY335" s="17" t="s">
        <v>132</v>
      </c>
      <c r="BE335" s="196">
        <f t="shared" si="44"/>
        <v>0</v>
      </c>
      <c r="BF335" s="196">
        <f t="shared" si="45"/>
        <v>0</v>
      </c>
      <c r="BG335" s="196">
        <f t="shared" si="46"/>
        <v>0</v>
      </c>
      <c r="BH335" s="196">
        <f t="shared" si="47"/>
        <v>0</v>
      </c>
      <c r="BI335" s="196">
        <f t="shared" si="48"/>
        <v>0</v>
      </c>
      <c r="BJ335" s="17" t="s">
        <v>140</v>
      </c>
      <c r="BK335" s="196">
        <f t="shared" si="49"/>
        <v>0</v>
      </c>
      <c r="BL335" s="17" t="s">
        <v>210</v>
      </c>
      <c r="BM335" s="195" t="s">
        <v>604</v>
      </c>
    </row>
    <row r="336" spans="1:65" s="2" customFormat="1" ht="24.2" customHeight="1">
      <c r="A336" s="34"/>
      <c r="B336" s="35"/>
      <c r="C336" s="183" t="s">
        <v>605</v>
      </c>
      <c r="D336" s="183" t="s">
        <v>135</v>
      </c>
      <c r="E336" s="184" t="s">
        <v>606</v>
      </c>
      <c r="F336" s="185" t="s">
        <v>607</v>
      </c>
      <c r="G336" s="186" t="s">
        <v>200</v>
      </c>
      <c r="H336" s="187">
        <v>5.1999999999999998E-2</v>
      </c>
      <c r="I336" s="188"/>
      <c r="J336" s="189">
        <f t="shared" si="40"/>
        <v>0</v>
      </c>
      <c r="K336" s="190"/>
      <c r="L336" s="39"/>
      <c r="M336" s="191" t="s">
        <v>1</v>
      </c>
      <c r="N336" s="192" t="s">
        <v>39</v>
      </c>
      <c r="O336" s="71"/>
      <c r="P336" s="193">
        <f t="shared" si="41"/>
        <v>0</v>
      </c>
      <c r="Q336" s="193">
        <v>0</v>
      </c>
      <c r="R336" s="193">
        <f t="shared" si="42"/>
        <v>0</v>
      </c>
      <c r="S336" s="193">
        <v>0</v>
      </c>
      <c r="T336" s="194">
        <f t="shared" si="43"/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95" t="s">
        <v>210</v>
      </c>
      <c r="AT336" s="195" t="s">
        <v>135</v>
      </c>
      <c r="AU336" s="195" t="s">
        <v>140</v>
      </c>
      <c r="AY336" s="17" t="s">
        <v>132</v>
      </c>
      <c r="BE336" s="196">
        <f t="shared" si="44"/>
        <v>0</v>
      </c>
      <c r="BF336" s="196">
        <f t="shared" si="45"/>
        <v>0</v>
      </c>
      <c r="BG336" s="196">
        <f t="shared" si="46"/>
        <v>0</v>
      </c>
      <c r="BH336" s="196">
        <f t="shared" si="47"/>
        <v>0</v>
      </c>
      <c r="BI336" s="196">
        <f t="shared" si="48"/>
        <v>0</v>
      </c>
      <c r="BJ336" s="17" t="s">
        <v>140</v>
      </c>
      <c r="BK336" s="196">
        <f t="shared" si="49"/>
        <v>0</v>
      </c>
      <c r="BL336" s="17" t="s">
        <v>210</v>
      </c>
      <c r="BM336" s="195" t="s">
        <v>608</v>
      </c>
    </row>
    <row r="337" spans="1:65" s="12" customFormat="1" ht="22.9" customHeight="1">
      <c r="B337" s="167"/>
      <c r="C337" s="168"/>
      <c r="D337" s="169" t="s">
        <v>72</v>
      </c>
      <c r="E337" s="181" t="s">
        <v>609</v>
      </c>
      <c r="F337" s="181" t="s">
        <v>610</v>
      </c>
      <c r="G337" s="168"/>
      <c r="H337" s="168"/>
      <c r="I337" s="171"/>
      <c r="J337" s="182">
        <f>BK337</f>
        <v>0</v>
      </c>
      <c r="K337" s="168"/>
      <c r="L337" s="173"/>
      <c r="M337" s="174"/>
      <c r="N337" s="175"/>
      <c r="O337" s="175"/>
      <c r="P337" s="176">
        <f>SUM(P338:P366)</f>
        <v>0</v>
      </c>
      <c r="Q337" s="175"/>
      <c r="R337" s="176">
        <f>SUM(R338:R366)</f>
        <v>0.11772619493999999</v>
      </c>
      <c r="S337" s="175"/>
      <c r="T337" s="177">
        <f>SUM(T338:T366)</f>
        <v>6.7104999999999998E-2</v>
      </c>
      <c r="AR337" s="178" t="s">
        <v>140</v>
      </c>
      <c r="AT337" s="179" t="s">
        <v>72</v>
      </c>
      <c r="AU337" s="179" t="s">
        <v>81</v>
      </c>
      <c r="AY337" s="178" t="s">
        <v>132</v>
      </c>
      <c r="BK337" s="180">
        <f>SUM(BK338:BK366)</f>
        <v>0</v>
      </c>
    </row>
    <row r="338" spans="1:65" s="2" customFormat="1" ht="24.2" customHeight="1">
      <c r="A338" s="34"/>
      <c r="B338" s="35"/>
      <c r="C338" s="183" t="s">
        <v>611</v>
      </c>
      <c r="D338" s="183" t="s">
        <v>135</v>
      </c>
      <c r="E338" s="184" t="s">
        <v>612</v>
      </c>
      <c r="F338" s="185" t="s">
        <v>613</v>
      </c>
      <c r="G338" s="186" t="s">
        <v>144</v>
      </c>
      <c r="H338" s="187">
        <v>23.53</v>
      </c>
      <c r="I338" s="188"/>
      <c r="J338" s="189">
        <f>ROUND(I338*H338,2)</f>
        <v>0</v>
      </c>
      <c r="K338" s="190"/>
      <c r="L338" s="39"/>
      <c r="M338" s="191" t="s">
        <v>1</v>
      </c>
      <c r="N338" s="192" t="s">
        <v>39</v>
      </c>
      <c r="O338" s="71"/>
      <c r="P338" s="193">
        <f>O338*H338</f>
        <v>0</v>
      </c>
      <c r="Q338" s="193">
        <v>4.4799999999999999E-7</v>
      </c>
      <c r="R338" s="193">
        <f>Q338*H338</f>
        <v>1.054144E-5</v>
      </c>
      <c r="S338" s="193">
        <v>0</v>
      </c>
      <c r="T338" s="194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95" t="s">
        <v>210</v>
      </c>
      <c r="AT338" s="195" t="s">
        <v>135</v>
      </c>
      <c r="AU338" s="195" t="s">
        <v>140</v>
      </c>
      <c r="AY338" s="17" t="s">
        <v>132</v>
      </c>
      <c r="BE338" s="196">
        <f>IF(N338="základní",J338,0)</f>
        <v>0</v>
      </c>
      <c r="BF338" s="196">
        <f>IF(N338="snížená",J338,0)</f>
        <v>0</v>
      </c>
      <c r="BG338" s="196">
        <f>IF(N338="zákl. přenesená",J338,0)</f>
        <v>0</v>
      </c>
      <c r="BH338" s="196">
        <f>IF(N338="sníž. přenesená",J338,0)</f>
        <v>0</v>
      </c>
      <c r="BI338" s="196">
        <f>IF(N338="nulová",J338,0)</f>
        <v>0</v>
      </c>
      <c r="BJ338" s="17" t="s">
        <v>140</v>
      </c>
      <c r="BK338" s="196">
        <f>ROUND(I338*H338,2)</f>
        <v>0</v>
      </c>
      <c r="BL338" s="17" t="s">
        <v>210</v>
      </c>
      <c r="BM338" s="195" t="s">
        <v>614</v>
      </c>
    </row>
    <row r="339" spans="1:65" s="2" customFormat="1" ht="16.5" customHeight="1">
      <c r="A339" s="34"/>
      <c r="B339" s="35"/>
      <c r="C339" s="183" t="s">
        <v>615</v>
      </c>
      <c r="D339" s="183" t="s">
        <v>135</v>
      </c>
      <c r="E339" s="184" t="s">
        <v>616</v>
      </c>
      <c r="F339" s="185" t="s">
        <v>617</v>
      </c>
      <c r="G339" s="186" t="s">
        <v>144</v>
      </c>
      <c r="H339" s="187">
        <v>23.53</v>
      </c>
      <c r="I339" s="188"/>
      <c r="J339" s="189">
        <f>ROUND(I339*H339,2)</f>
        <v>0</v>
      </c>
      <c r="K339" s="190"/>
      <c r="L339" s="39"/>
      <c r="M339" s="191" t="s">
        <v>1</v>
      </c>
      <c r="N339" s="192" t="s">
        <v>39</v>
      </c>
      <c r="O339" s="71"/>
      <c r="P339" s="193">
        <f>O339*H339</f>
        <v>0</v>
      </c>
      <c r="Q339" s="193">
        <v>0</v>
      </c>
      <c r="R339" s="193">
        <f>Q339*H339</f>
        <v>0</v>
      </c>
      <c r="S339" s="193">
        <v>0</v>
      </c>
      <c r="T339" s="194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95" t="s">
        <v>210</v>
      </c>
      <c r="AT339" s="195" t="s">
        <v>135</v>
      </c>
      <c r="AU339" s="195" t="s">
        <v>140</v>
      </c>
      <c r="AY339" s="17" t="s">
        <v>132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7" t="s">
        <v>140</v>
      </c>
      <c r="BK339" s="196">
        <f>ROUND(I339*H339,2)</f>
        <v>0</v>
      </c>
      <c r="BL339" s="17" t="s">
        <v>210</v>
      </c>
      <c r="BM339" s="195" t="s">
        <v>618</v>
      </c>
    </row>
    <row r="340" spans="1:65" s="2" customFormat="1" ht="24.2" customHeight="1">
      <c r="A340" s="34"/>
      <c r="B340" s="35"/>
      <c r="C340" s="183" t="s">
        <v>619</v>
      </c>
      <c r="D340" s="183" t="s">
        <v>135</v>
      </c>
      <c r="E340" s="184" t="s">
        <v>620</v>
      </c>
      <c r="F340" s="185" t="s">
        <v>621</v>
      </c>
      <c r="G340" s="186" t="s">
        <v>144</v>
      </c>
      <c r="H340" s="187">
        <v>8.6999999999999993</v>
      </c>
      <c r="I340" s="188"/>
      <c r="J340" s="189">
        <f>ROUND(I340*H340,2)</f>
        <v>0</v>
      </c>
      <c r="K340" s="190"/>
      <c r="L340" s="39"/>
      <c r="M340" s="191" t="s">
        <v>1</v>
      </c>
      <c r="N340" s="192" t="s">
        <v>39</v>
      </c>
      <c r="O340" s="71"/>
      <c r="P340" s="193">
        <f>O340*H340</f>
        <v>0</v>
      </c>
      <c r="Q340" s="193">
        <v>2.0000000000000001E-4</v>
      </c>
      <c r="R340" s="193">
        <f>Q340*H340</f>
        <v>1.74E-3</v>
      </c>
      <c r="S340" s="193">
        <v>0</v>
      </c>
      <c r="T340" s="194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95" t="s">
        <v>210</v>
      </c>
      <c r="AT340" s="195" t="s">
        <v>135</v>
      </c>
      <c r="AU340" s="195" t="s">
        <v>140</v>
      </c>
      <c r="AY340" s="17" t="s">
        <v>132</v>
      </c>
      <c r="BE340" s="196">
        <f>IF(N340="základní",J340,0)</f>
        <v>0</v>
      </c>
      <c r="BF340" s="196">
        <f>IF(N340="snížená",J340,0)</f>
        <v>0</v>
      </c>
      <c r="BG340" s="196">
        <f>IF(N340="zákl. přenesená",J340,0)</f>
        <v>0</v>
      </c>
      <c r="BH340" s="196">
        <f>IF(N340="sníž. přenesená",J340,0)</f>
        <v>0</v>
      </c>
      <c r="BI340" s="196">
        <f>IF(N340="nulová",J340,0)</f>
        <v>0</v>
      </c>
      <c r="BJ340" s="17" t="s">
        <v>140</v>
      </c>
      <c r="BK340" s="196">
        <f>ROUND(I340*H340,2)</f>
        <v>0</v>
      </c>
      <c r="BL340" s="17" t="s">
        <v>210</v>
      </c>
      <c r="BM340" s="195" t="s">
        <v>622</v>
      </c>
    </row>
    <row r="341" spans="1:65" s="13" customFormat="1" ht="11.25">
      <c r="B341" s="197"/>
      <c r="C341" s="198"/>
      <c r="D341" s="199" t="s">
        <v>146</v>
      </c>
      <c r="E341" s="200" t="s">
        <v>1</v>
      </c>
      <c r="F341" s="201" t="s">
        <v>360</v>
      </c>
      <c r="G341" s="198"/>
      <c r="H341" s="200" t="s">
        <v>1</v>
      </c>
      <c r="I341" s="202"/>
      <c r="J341" s="198"/>
      <c r="K341" s="198"/>
      <c r="L341" s="203"/>
      <c r="M341" s="204"/>
      <c r="N341" s="205"/>
      <c r="O341" s="205"/>
      <c r="P341" s="205"/>
      <c r="Q341" s="205"/>
      <c r="R341" s="205"/>
      <c r="S341" s="205"/>
      <c r="T341" s="206"/>
      <c r="AT341" s="207" t="s">
        <v>146</v>
      </c>
      <c r="AU341" s="207" t="s">
        <v>140</v>
      </c>
      <c r="AV341" s="13" t="s">
        <v>81</v>
      </c>
      <c r="AW341" s="13" t="s">
        <v>31</v>
      </c>
      <c r="AX341" s="13" t="s">
        <v>73</v>
      </c>
      <c r="AY341" s="207" t="s">
        <v>132</v>
      </c>
    </row>
    <row r="342" spans="1:65" s="14" customFormat="1" ht="11.25">
      <c r="B342" s="208"/>
      <c r="C342" s="209"/>
      <c r="D342" s="199" t="s">
        <v>146</v>
      </c>
      <c r="E342" s="210" t="s">
        <v>1</v>
      </c>
      <c r="F342" s="211" t="s">
        <v>175</v>
      </c>
      <c r="G342" s="209"/>
      <c r="H342" s="212">
        <v>8.6999999999999993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146</v>
      </c>
      <c r="AU342" s="218" t="s">
        <v>140</v>
      </c>
      <c r="AV342" s="14" t="s">
        <v>140</v>
      </c>
      <c r="AW342" s="14" t="s">
        <v>31</v>
      </c>
      <c r="AX342" s="14" t="s">
        <v>81</v>
      </c>
      <c r="AY342" s="218" t="s">
        <v>132</v>
      </c>
    </row>
    <row r="343" spans="1:65" s="2" customFormat="1" ht="33" customHeight="1">
      <c r="A343" s="34"/>
      <c r="B343" s="35"/>
      <c r="C343" s="183" t="s">
        <v>623</v>
      </c>
      <c r="D343" s="183" t="s">
        <v>135</v>
      </c>
      <c r="E343" s="184" t="s">
        <v>624</v>
      </c>
      <c r="F343" s="185" t="s">
        <v>625</v>
      </c>
      <c r="G343" s="186" t="s">
        <v>144</v>
      </c>
      <c r="H343" s="187">
        <v>8.6999999999999993</v>
      </c>
      <c r="I343" s="188"/>
      <c r="J343" s="189">
        <f>ROUND(I343*H343,2)</f>
        <v>0</v>
      </c>
      <c r="K343" s="190"/>
      <c r="L343" s="39"/>
      <c r="M343" s="191" t="s">
        <v>1</v>
      </c>
      <c r="N343" s="192" t="s">
        <v>39</v>
      </c>
      <c r="O343" s="71"/>
      <c r="P343" s="193">
        <f>O343*H343</f>
        <v>0</v>
      </c>
      <c r="Q343" s="193">
        <v>4.4999999999999997E-3</v>
      </c>
      <c r="R343" s="193">
        <f>Q343*H343</f>
        <v>3.9149999999999997E-2</v>
      </c>
      <c r="S343" s="193">
        <v>0</v>
      </c>
      <c r="T343" s="194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95" t="s">
        <v>210</v>
      </c>
      <c r="AT343" s="195" t="s">
        <v>135</v>
      </c>
      <c r="AU343" s="195" t="s">
        <v>140</v>
      </c>
      <c r="AY343" s="17" t="s">
        <v>132</v>
      </c>
      <c r="BE343" s="196">
        <f>IF(N343="základní",J343,0)</f>
        <v>0</v>
      </c>
      <c r="BF343" s="196">
        <f>IF(N343="snížená",J343,0)</f>
        <v>0</v>
      </c>
      <c r="BG343" s="196">
        <f>IF(N343="zákl. přenesená",J343,0)</f>
        <v>0</v>
      </c>
      <c r="BH343" s="196">
        <f>IF(N343="sníž. přenesená",J343,0)</f>
        <v>0</v>
      </c>
      <c r="BI343" s="196">
        <f>IF(N343="nulová",J343,0)</f>
        <v>0</v>
      </c>
      <c r="BJ343" s="17" t="s">
        <v>140</v>
      </c>
      <c r="BK343" s="196">
        <f>ROUND(I343*H343,2)</f>
        <v>0</v>
      </c>
      <c r="BL343" s="17" t="s">
        <v>210</v>
      </c>
      <c r="BM343" s="195" t="s">
        <v>626</v>
      </c>
    </row>
    <row r="344" spans="1:65" s="2" customFormat="1" ht="24.2" customHeight="1">
      <c r="A344" s="34"/>
      <c r="B344" s="35"/>
      <c r="C344" s="183" t="s">
        <v>627</v>
      </c>
      <c r="D344" s="183" t="s">
        <v>135</v>
      </c>
      <c r="E344" s="184" t="s">
        <v>628</v>
      </c>
      <c r="F344" s="185" t="s">
        <v>629</v>
      </c>
      <c r="G344" s="186" t="s">
        <v>144</v>
      </c>
      <c r="H344" s="187">
        <v>23.53</v>
      </c>
      <c r="I344" s="188"/>
      <c r="J344" s="189">
        <f>ROUND(I344*H344,2)</f>
        <v>0</v>
      </c>
      <c r="K344" s="190"/>
      <c r="L344" s="39"/>
      <c r="M344" s="191" t="s">
        <v>1</v>
      </c>
      <c r="N344" s="192" t="s">
        <v>39</v>
      </c>
      <c r="O344" s="71"/>
      <c r="P344" s="193">
        <f>O344*H344</f>
        <v>0</v>
      </c>
      <c r="Q344" s="193">
        <v>0</v>
      </c>
      <c r="R344" s="193">
        <f>Q344*H344</f>
        <v>0</v>
      </c>
      <c r="S344" s="193">
        <v>2.5000000000000001E-3</v>
      </c>
      <c r="T344" s="194">
        <f>S344*H344</f>
        <v>5.8825000000000002E-2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95" t="s">
        <v>210</v>
      </c>
      <c r="AT344" s="195" t="s">
        <v>135</v>
      </c>
      <c r="AU344" s="195" t="s">
        <v>140</v>
      </c>
      <c r="AY344" s="17" t="s">
        <v>132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17" t="s">
        <v>140</v>
      </c>
      <c r="BK344" s="196">
        <f>ROUND(I344*H344,2)</f>
        <v>0</v>
      </c>
      <c r="BL344" s="17" t="s">
        <v>210</v>
      </c>
      <c r="BM344" s="195" t="s">
        <v>630</v>
      </c>
    </row>
    <row r="345" spans="1:65" s="2" customFormat="1" ht="16.5" customHeight="1">
      <c r="A345" s="34"/>
      <c r="B345" s="35"/>
      <c r="C345" s="183" t="s">
        <v>631</v>
      </c>
      <c r="D345" s="183" t="s">
        <v>135</v>
      </c>
      <c r="E345" s="184" t="s">
        <v>632</v>
      </c>
      <c r="F345" s="185" t="s">
        <v>633</v>
      </c>
      <c r="G345" s="186" t="s">
        <v>144</v>
      </c>
      <c r="H345" s="187">
        <v>23.53</v>
      </c>
      <c r="I345" s="188"/>
      <c r="J345" s="189">
        <f>ROUND(I345*H345,2)</f>
        <v>0</v>
      </c>
      <c r="K345" s="190"/>
      <c r="L345" s="39"/>
      <c r="M345" s="191" t="s">
        <v>1</v>
      </c>
      <c r="N345" s="192" t="s">
        <v>39</v>
      </c>
      <c r="O345" s="71"/>
      <c r="P345" s="193">
        <f>O345*H345</f>
        <v>0</v>
      </c>
      <c r="Q345" s="193">
        <v>2.9999999999999997E-4</v>
      </c>
      <c r="R345" s="193">
        <f>Q345*H345</f>
        <v>7.0589999999999993E-3</v>
      </c>
      <c r="S345" s="193">
        <v>0</v>
      </c>
      <c r="T345" s="19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5" t="s">
        <v>210</v>
      </c>
      <c r="AT345" s="195" t="s">
        <v>135</v>
      </c>
      <c r="AU345" s="195" t="s">
        <v>140</v>
      </c>
      <c r="AY345" s="17" t="s">
        <v>132</v>
      </c>
      <c r="BE345" s="196">
        <f>IF(N345="základní",J345,0)</f>
        <v>0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7" t="s">
        <v>140</v>
      </c>
      <c r="BK345" s="196">
        <f>ROUND(I345*H345,2)</f>
        <v>0</v>
      </c>
      <c r="BL345" s="17" t="s">
        <v>210</v>
      </c>
      <c r="BM345" s="195" t="s">
        <v>634</v>
      </c>
    </row>
    <row r="346" spans="1:65" s="13" customFormat="1" ht="11.25">
      <c r="B346" s="197"/>
      <c r="C346" s="198"/>
      <c r="D346" s="199" t="s">
        <v>146</v>
      </c>
      <c r="E346" s="200" t="s">
        <v>1</v>
      </c>
      <c r="F346" s="201" t="s">
        <v>635</v>
      </c>
      <c r="G346" s="198"/>
      <c r="H346" s="200" t="s">
        <v>1</v>
      </c>
      <c r="I346" s="202"/>
      <c r="J346" s="198"/>
      <c r="K346" s="198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146</v>
      </c>
      <c r="AU346" s="207" t="s">
        <v>140</v>
      </c>
      <c r="AV346" s="13" t="s">
        <v>81</v>
      </c>
      <c r="AW346" s="13" t="s">
        <v>31</v>
      </c>
      <c r="AX346" s="13" t="s">
        <v>73</v>
      </c>
      <c r="AY346" s="207" t="s">
        <v>132</v>
      </c>
    </row>
    <row r="347" spans="1:65" s="14" customFormat="1" ht="11.25">
      <c r="B347" s="208"/>
      <c r="C347" s="209"/>
      <c r="D347" s="199" t="s">
        <v>146</v>
      </c>
      <c r="E347" s="210" t="s">
        <v>1</v>
      </c>
      <c r="F347" s="211" t="s">
        <v>636</v>
      </c>
      <c r="G347" s="209"/>
      <c r="H347" s="212">
        <v>23.529999999999998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146</v>
      </c>
      <c r="AU347" s="218" t="s">
        <v>140</v>
      </c>
      <c r="AV347" s="14" t="s">
        <v>140</v>
      </c>
      <c r="AW347" s="14" t="s">
        <v>31</v>
      </c>
      <c r="AX347" s="14" t="s">
        <v>81</v>
      </c>
      <c r="AY347" s="218" t="s">
        <v>132</v>
      </c>
    </row>
    <row r="348" spans="1:65" s="2" customFormat="1" ht="44.25" customHeight="1">
      <c r="A348" s="34"/>
      <c r="B348" s="35"/>
      <c r="C348" s="219" t="s">
        <v>637</v>
      </c>
      <c r="D348" s="219" t="s">
        <v>237</v>
      </c>
      <c r="E348" s="220" t="s">
        <v>638</v>
      </c>
      <c r="F348" s="221" t="s">
        <v>639</v>
      </c>
      <c r="G348" s="222" t="s">
        <v>144</v>
      </c>
      <c r="H348" s="223">
        <v>25.882999999999999</v>
      </c>
      <c r="I348" s="224"/>
      <c r="J348" s="225">
        <f>ROUND(I348*H348,2)</f>
        <v>0</v>
      </c>
      <c r="K348" s="226"/>
      <c r="L348" s="227"/>
      <c r="M348" s="228" t="s">
        <v>1</v>
      </c>
      <c r="N348" s="229" t="s">
        <v>39</v>
      </c>
      <c r="O348" s="71"/>
      <c r="P348" s="193">
        <f>O348*H348</f>
        <v>0</v>
      </c>
      <c r="Q348" s="193">
        <v>2.5999999999999999E-3</v>
      </c>
      <c r="R348" s="193">
        <f>Q348*H348</f>
        <v>6.7295799999999989E-2</v>
      </c>
      <c r="S348" s="193">
        <v>0</v>
      </c>
      <c r="T348" s="194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5" t="s">
        <v>240</v>
      </c>
      <c r="AT348" s="195" t="s">
        <v>237</v>
      </c>
      <c r="AU348" s="195" t="s">
        <v>140</v>
      </c>
      <c r="AY348" s="17" t="s">
        <v>132</v>
      </c>
      <c r="BE348" s="196">
        <f>IF(N348="základní",J348,0)</f>
        <v>0</v>
      </c>
      <c r="BF348" s="196">
        <f>IF(N348="snížená",J348,0)</f>
        <v>0</v>
      </c>
      <c r="BG348" s="196">
        <f>IF(N348="zákl. přenesená",J348,0)</f>
        <v>0</v>
      </c>
      <c r="BH348" s="196">
        <f>IF(N348="sníž. přenesená",J348,0)</f>
        <v>0</v>
      </c>
      <c r="BI348" s="196">
        <f>IF(N348="nulová",J348,0)</f>
        <v>0</v>
      </c>
      <c r="BJ348" s="17" t="s">
        <v>140</v>
      </c>
      <c r="BK348" s="196">
        <f>ROUND(I348*H348,2)</f>
        <v>0</v>
      </c>
      <c r="BL348" s="17" t="s">
        <v>210</v>
      </c>
      <c r="BM348" s="195" t="s">
        <v>640</v>
      </c>
    </row>
    <row r="349" spans="1:65" s="14" customFormat="1" ht="11.25">
      <c r="B349" s="208"/>
      <c r="C349" s="209"/>
      <c r="D349" s="199" t="s">
        <v>146</v>
      </c>
      <c r="E349" s="209"/>
      <c r="F349" s="211" t="s">
        <v>641</v>
      </c>
      <c r="G349" s="209"/>
      <c r="H349" s="212">
        <v>25.882999999999999</v>
      </c>
      <c r="I349" s="213"/>
      <c r="J349" s="209"/>
      <c r="K349" s="209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146</v>
      </c>
      <c r="AU349" s="218" t="s">
        <v>140</v>
      </c>
      <c r="AV349" s="14" t="s">
        <v>140</v>
      </c>
      <c r="AW349" s="14" t="s">
        <v>4</v>
      </c>
      <c r="AX349" s="14" t="s">
        <v>81</v>
      </c>
      <c r="AY349" s="218" t="s">
        <v>132</v>
      </c>
    </row>
    <row r="350" spans="1:65" s="2" customFormat="1" ht="24.2" customHeight="1">
      <c r="A350" s="34"/>
      <c r="B350" s="35"/>
      <c r="C350" s="183" t="s">
        <v>642</v>
      </c>
      <c r="D350" s="183" t="s">
        <v>135</v>
      </c>
      <c r="E350" s="184" t="s">
        <v>643</v>
      </c>
      <c r="F350" s="185" t="s">
        <v>644</v>
      </c>
      <c r="G350" s="186" t="s">
        <v>257</v>
      </c>
      <c r="H350" s="187">
        <v>7.5</v>
      </c>
      <c r="I350" s="188"/>
      <c r="J350" s="189">
        <f>ROUND(I350*H350,2)</f>
        <v>0</v>
      </c>
      <c r="K350" s="190"/>
      <c r="L350" s="39"/>
      <c r="M350" s="191" t="s">
        <v>1</v>
      </c>
      <c r="N350" s="192" t="s">
        <v>39</v>
      </c>
      <c r="O350" s="71"/>
      <c r="P350" s="193">
        <f>O350*H350</f>
        <v>0</v>
      </c>
      <c r="Q350" s="193">
        <v>1.84E-5</v>
      </c>
      <c r="R350" s="193">
        <f>Q350*H350</f>
        <v>1.3799999999999999E-4</v>
      </c>
      <c r="S350" s="193">
        <v>0</v>
      </c>
      <c r="T350" s="194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5" t="s">
        <v>210</v>
      </c>
      <c r="AT350" s="195" t="s">
        <v>135</v>
      </c>
      <c r="AU350" s="195" t="s">
        <v>140</v>
      </c>
      <c r="AY350" s="17" t="s">
        <v>132</v>
      </c>
      <c r="BE350" s="196">
        <f>IF(N350="základní",J350,0)</f>
        <v>0</v>
      </c>
      <c r="BF350" s="196">
        <f>IF(N350="snížená",J350,0)</f>
        <v>0</v>
      </c>
      <c r="BG350" s="196">
        <f>IF(N350="zákl. přenesená",J350,0)</f>
        <v>0</v>
      </c>
      <c r="BH350" s="196">
        <f>IF(N350="sníž. přenesená",J350,0)</f>
        <v>0</v>
      </c>
      <c r="BI350" s="196">
        <f>IF(N350="nulová",J350,0)</f>
        <v>0</v>
      </c>
      <c r="BJ350" s="17" t="s">
        <v>140</v>
      </c>
      <c r="BK350" s="196">
        <f>ROUND(I350*H350,2)</f>
        <v>0</v>
      </c>
      <c r="BL350" s="17" t="s">
        <v>210</v>
      </c>
      <c r="BM350" s="195" t="s">
        <v>645</v>
      </c>
    </row>
    <row r="351" spans="1:65" s="2" customFormat="1" ht="21.75" customHeight="1">
      <c r="A351" s="34"/>
      <c r="B351" s="35"/>
      <c r="C351" s="183" t="s">
        <v>646</v>
      </c>
      <c r="D351" s="183" t="s">
        <v>135</v>
      </c>
      <c r="E351" s="184" t="s">
        <v>647</v>
      </c>
      <c r="F351" s="185" t="s">
        <v>648</v>
      </c>
      <c r="G351" s="186" t="s">
        <v>257</v>
      </c>
      <c r="H351" s="187">
        <v>27.6</v>
      </c>
      <c r="I351" s="188"/>
      <c r="J351" s="189">
        <f>ROUND(I351*H351,2)</f>
        <v>0</v>
      </c>
      <c r="K351" s="190"/>
      <c r="L351" s="39"/>
      <c r="M351" s="191" t="s">
        <v>1</v>
      </c>
      <c r="N351" s="192" t="s">
        <v>39</v>
      </c>
      <c r="O351" s="71"/>
      <c r="P351" s="193">
        <f>O351*H351</f>
        <v>0</v>
      </c>
      <c r="Q351" s="193">
        <v>0</v>
      </c>
      <c r="R351" s="193">
        <f>Q351*H351</f>
        <v>0</v>
      </c>
      <c r="S351" s="193">
        <v>2.9999999999999997E-4</v>
      </c>
      <c r="T351" s="194">
        <f>S351*H351</f>
        <v>8.2799999999999992E-3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5" t="s">
        <v>210</v>
      </c>
      <c r="AT351" s="195" t="s">
        <v>135</v>
      </c>
      <c r="AU351" s="195" t="s">
        <v>140</v>
      </c>
      <c r="AY351" s="17" t="s">
        <v>132</v>
      </c>
      <c r="BE351" s="196">
        <f>IF(N351="základní",J351,0)</f>
        <v>0</v>
      </c>
      <c r="BF351" s="196">
        <f>IF(N351="snížená",J351,0)</f>
        <v>0</v>
      </c>
      <c r="BG351" s="196">
        <f>IF(N351="zákl. přenesená",J351,0)</f>
        <v>0</v>
      </c>
      <c r="BH351" s="196">
        <f>IF(N351="sníž. přenesená",J351,0)</f>
        <v>0</v>
      </c>
      <c r="BI351" s="196">
        <f>IF(N351="nulová",J351,0)</f>
        <v>0</v>
      </c>
      <c r="BJ351" s="17" t="s">
        <v>140</v>
      </c>
      <c r="BK351" s="196">
        <f>ROUND(I351*H351,2)</f>
        <v>0</v>
      </c>
      <c r="BL351" s="17" t="s">
        <v>210</v>
      </c>
      <c r="BM351" s="195" t="s">
        <v>649</v>
      </c>
    </row>
    <row r="352" spans="1:65" s="13" customFormat="1" ht="11.25">
      <c r="B352" s="197"/>
      <c r="C352" s="198"/>
      <c r="D352" s="199" t="s">
        <v>146</v>
      </c>
      <c r="E352" s="200" t="s">
        <v>1</v>
      </c>
      <c r="F352" s="201" t="s">
        <v>360</v>
      </c>
      <c r="G352" s="198"/>
      <c r="H352" s="200" t="s">
        <v>1</v>
      </c>
      <c r="I352" s="202"/>
      <c r="J352" s="198"/>
      <c r="K352" s="198"/>
      <c r="L352" s="203"/>
      <c r="M352" s="204"/>
      <c r="N352" s="205"/>
      <c r="O352" s="205"/>
      <c r="P352" s="205"/>
      <c r="Q352" s="205"/>
      <c r="R352" s="205"/>
      <c r="S352" s="205"/>
      <c r="T352" s="206"/>
      <c r="AT352" s="207" t="s">
        <v>146</v>
      </c>
      <c r="AU352" s="207" t="s">
        <v>140</v>
      </c>
      <c r="AV352" s="13" t="s">
        <v>81</v>
      </c>
      <c r="AW352" s="13" t="s">
        <v>31</v>
      </c>
      <c r="AX352" s="13" t="s">
        <v>73</v>
      </c>
      <c r="AY352" s="207" t="s">
        <v>132</v>
      </c>
    </row>
    <row r="353" spans="1:65" s="14" customFormat="1" ht="11.25">
      <c r="B353" s="208"/>
      <c r="C353" s="209"/>
      <c r="D353" s="199" t="s">
        <v>146</v>
      </c>
      <c r="E353" s="210" t="s">
        <v>1</v>
      </c>
      <c r="F353" s="211" t="s">
        <v>537</v>
      </c>
      <c r="G353" s="209"/>
      <c r="H353" s="212">
        <v>11</v>
      </c>
      <c r="I353" s="213"/>
      <c r="J353" s="209"/>
      <c r="K353" s="209"/>
      <c r="L353" s="214"/>
      <c r="M353" s="215"/>
      <c r="N353" s="216"/>
      <c r="O353" s="216"/>
      <c r="P353" s="216"/>
      <c r="Q353" s="216"/>
      <c r="R353" s="216"/>
      <c r="S353" s="216"/>
      <c r="T353" s="217"/>
      <c r="AT353" s="218" t="s">
        <v>146</v>
      </c>
      <c r="AU353" s="218" t="s">
        <v>140</v>
      </c>
      <c r="AV353" s="14" t="s">
        <v>140</v>
      </c>
      <c r="AW353" s="14" t="s">
        <v>31</v>
      </c>
      <c r="AX353" s="14" t="s">
        <v>73</v>
      </c>
      <c r="AY353" s="218" t="s">
        <v>132</v>
      </c>
    </row>
    <row r="354" spans="1:65" s="13" customFormat="1" ht="11.25">
      <c r="B354" s="197"/>
      <c r="C354" s="198"/>
      <c r="D354" s="199" t="s">
        <v>146</v>
      </c>
      <c r="E354" s="200" t="s">
        <v>1</v>
      </c>
      <c r="F354" s="201" t="s">
        <v>538</v>
      </c>
      <c r="G354" s="198"/>
      <c r="H354" s="200" t="s">
        <v>1</v>
      </c>
      <c r="I354" s="202"/>
      <c r="J354" s="198"/>
      <c r="K354" s="198"/>
      <c r="L354" s="203"/>
      <c r="M354" s="204"/>
      <c r="N354" s="205"/>
      <c r="O354" s="205"/>
      <c r="P354" s="205"/>
      <c r="Q354" s="205"/>
      <c r="R354" s="205"/>
      <c r="S354" s="205"/>
      <c r="T354" s="206"/>
      <c r="AT354" s="207" t="s">
        <v>146</v>
      </c>
      <c r="AU354" s="207" t="s">
        <v>140</v>
      </c>
      <c r="AV354" s="13" t="s">
        <v>81</v>
      </c>
      <c r="AW354" s="13" t="s">
        <v>31</v>
      </c>
      <c r="AX354" s="13" t="s">
        <v>73</v>
      </c>
      <c r="AY354" s="207" t="s">
        <v>132</v>
      </c>
    </row>
    <row r="355" spans="1:65" s="14" customFormat="1" ht="11.25">
      <c r="B355" s="208"/>
      <c r="C355" s="209"/>
      <c r="D355" s="199" t="s">
        <v>146</v>
      </c>
      <c r="E355" s="210" t="s">
        <v>1</v>
      </c>
      <c r="F355" s="211" t="s">
        <v>650</v>
      </c>
      <c r="G355" s="209"/>
      <c r="H355" s="212">
        <v>11.15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146</v>
      </c>
      <c r="AU355" s="218" t="s">
        <v>140</v>
      </c>
      <c r="AV355" s="14" t="s">
        <v>140</v>
      </c>
      <c r="AW355" s="14" t="s">
        <v>31</v>
      </c>
      <c r="AX355" s="14" t="s">
        <v>73</v>
      </c>
      <c r="AY355" s="218" t="s">
        <v>132</v>
      </c>
    </row>
    <row r="356" spans="1:65" s="13" customFormat="1" ht="11.25">
      <c r="B356" s="197"/>
      <c r="C356" s="198"/>
      <c r="D356" s="199" t="s">
        <v>146</v>
      </c>
      <c r="E356" s="200" t="s">
        <v>1</v>
      </c>
      <c r="F356" s="201" t="s">
        <v>651</v>
      </c>
      <c r="G356" s="198"/>
      <c r="H356" s="200" t="s">
        <v>1</v>
      </c>
      <c r="I356" s="202"/>
      <c r="J356" s="198"/>
      <c r="K356" s="198"/>
      <c r="L356" s="203"/>
      <c r="M356" s="204"/>
      <c r="N356" s="205"/>
      <c r="O356" s="205"/>
      <c r="P356" s="205"/>
      <c r="Q356" s="205"/>
      <c r="R356" s="205"/>
      <c r="S356" s="205"/>
      <c r="T356" s="206"/>
      <c r="AT356" s="207" t="s">
        <v>146</v>
      </c>
      <c r="AU356" s="207" t="s">
        <v>140</v>
      </c>
      <c r="AV356" s="13" t="s">
        <v>81</v>
      </c>
      <c r="AW356" s="13" t="s">
        <v>31</v>
      </c>
      <c r="AX356" s="13" t="s">
        <v>73</v>
      </c>
      <c r="AY356" s="207" t="s">
        <v>132</v>
      </c>
    </row>
    <row r="357" spans="1:65" s="14" customFormat="1" ht="11.25">
      <c r="B357" s="208"/>
      <c r="C357" s="209"/>
      <c r="D357" s="199" t="s">
        <v>146</v>
      </c>
      <c r="E357" s="210" t="s">
        <v>1</v>
      </c>
      <c r="F357" s="211" t="s">
        <v>652</v>
      </c>
      <c r="G357" s="209"/>
      <c r="H357" s="212">
        <v>5.45</v>
      </c>
      <c r="I357" s="213"/>
      <c r="J357" s="209"/>
      <c r="K357" s="209"/>
      <c r="L357" s="214"/>
      <c r="M357" s="215"/>
      <c r="N357" s="216"/>
      <c r="O357" s="216"/>
      <c r="P357" s="216"/>
      <c r="Q357" s="216"/>
      <c r="R357" s="216"/>
      <c r="S357" s="216"/>
      <c r="T357" s="217"/>
      <c r="AT357" s="218" t="s">
        <v>146</v>
      </c>
      <c r="AU357" s="218" t="s">
        <v>140</v>
      </c>
      <c r="AV357" s="14" t="s">
        <v>140</v>
      </c>
      <c r="AW357" s="14" t="s">
        <v>31</v>
      </c>
      <c r="AX357" s="14" t="s">
        <v>73</v>
      </c>
      <c r="AY357" s="218" t="s">
        <v>132</v>
      </c>
    </row>
    <row r="358" spans="1:65" s="15" customFormat="1" ht="11.25">
      <c r="B358" s="230"/>
      <c r="C358" s="231"/>
      <c r="D358" s="199" t="s">
        <v>146</v>
      </c>
      <c r="E358" s="232" t="s">
        <v>1</v>
      </c>
      <c r="F358" s="233" t="s">
        <v>362</v>
      </c>
      <c r="G358" s="231"/>
      <c r="H358" s="234">
        <v>27.6</v>
      </c>
      <c r="I358" s="235"/>
      <c r="J358" s="231"/>
      <c r="K358" s="231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146</v>
      </c>
      <c r="AU358" s="240" t="s">
        <v>140</v>
      </c>
      <c r="AV358" s="15" t="s">
        <v>139</v>
      </c>
      <c r="AW358" s="15" t="s">
        <v>31</v>
      </c>
      <c r="AX358" s="15" t="s">
        <v>81</v>
      </c>
      <c r="AY358" s="240" t="s">
        <v>132</v>
      </c>
    </row>
    <row r="359" spans="1:65" s="2" customFormat="1" ht="16.5" customHeight="1">
      <c r="A359" s="34"/>
      <c r="B359" s="35"/>
      <c r="C359" s="183" t="s">
        <v>653</v>
      </c>
      <c r="D359" s="183" t="s">
        <v>135</v>
      </c>
      <c r="E359" s="184" t="s">
        <v>654</v>
      </c>
      <c r="F359" s="185" t="s">
        <v>655</v>
      </c>
      <c r="G359" s="186" t="s">
        <v>257</v>
      </c>
      <c r="H359" s="187">
        <v>6.1</v>
      </c>
      <c r="I359" s="188"/>
      <c r="J359" s="189">
        <f>ROUND(I359*H359,2)</f>
        <v>0</v>
      </c>
      <c r="K359" s="190"/>
      <c r="L359" s="39"/>
      <c r="M359" s="191" t="s">
        <v>1</v>
      </c>
      <c r="N359" s="192" t="s">
        <v>39</v>
      </c>
      <c r="O359" s="71"/>
      <c r="P359" s="193">
        <f>O359*H359</f>
        <v>0</v>
      </c>
      <c r="Q359" s="193">
        <v>1.4935E-5</v>
      </c>
      <c r="R359" s="193">
        <f>Q359*H359</f>
        <v>9.1103499999999993E-5</v>
      </c>
      <c r="S359" s="193">
        <v>0</v>
      </c>
      <c r="T359" s="19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5" t="s">
        <v>210</v>
      </c>
      <c r="AT359" s="195" t="s">
        <v>135</v>
      </c>
      <c r="AU359" s="195" t="s">
        <v>140</v>
      </c>
      <c r="AY359" s="17" t="s">
        <v>132</v>
      </c>
      <c r="BE359" s="196">
        <f>IF(N359="základní",J359,0)</f>
        <v>0</v>
      </c>
      <c r="BF359" s="196">
        <f>IF(N359="snížená",J359,0)</f>
        <v>0</v>
      </c>
      <c r="BG359" s="196">
        <f>IF(N359="zákl. přenesená",J359,0)</f>
        <v>0</v>
      </c>
      <c r="BH359" s="196">
        <f>IF(N359="sníž. přenesená",J359,0)</f>
        <v>0</v>
      </c>
      <c r="BI359" s="196">
        <f>IF(N359="nulová",J359,0)</f>
        <v>0</v>
      </c>
      <c r="BJ359" s="17" t="s">
        <v>140</v>
      </c>
      <c r="BK359" s="196">
        <f>ROUND(I359*H359,2)</f>
        <v>0</v>
      </c>
      <c r="BL359" s="17" t="s">
        <v>210</v>
      </c>
      <c r="BM359" s="195" t="s">
        <v>656</v>
      </c>
    </row>
    <row r="360" spans="1:65" s="13" customFormat="1" ht="11.25">
      <c r="B360" s="197"/>
      <c r="C360" s="198"/>
      <c r="D360" s="199" t="s">
        <v>146</v>
      </c>
      <c r="E360" s="200" t="s">
        <v>1</v>
      </c>
      <c r="F360" s="201" t="s">
        <v>651</v>
      </c>
      <c r="G360" s="198"/>
      <c r="H360" s="200" t="s">
        <v>1</v>
      </c>
      <c r="I360" s="202"/>
      <c r="J360" s="198"/>
      <c r="K360" s="198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146</v>
      </c>
      <c r="AU360" s="207" t="s">
        <v>140</v>
      </c>
      <c r="AV360" s="13" t="s">
        <v>81</v>
      </c>
      <c r="AW360" s="13" t="s">
        <v>31</v>
      </c>
      <c r="AX360" s="13" t="s">
        <v>73</v>
      </c>
      <c r="AY360" s="207" t="s">
        <v>132</v>
      </c>
    </row>
    <row r="361" spans="1:65" s="14" customFormat="1" ht="11.25">
      <c r="B361" s="208"/>
      <c r="C361" s="209"/>
      <c r="D361" s="199" t="s">
        <v>146</v>
      </c>
      <c r="E361" s="210" t="s">
        <v>1</v>
      </c>
      <c r="F361" s="211" t="s">
        <v>657</v>
      </c>
      <c r="G361" s="209"/>
      <c r="H361" s="212">
        <v>6.1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146</v>
      </c>
      <c r="AU361" s="218" t="s">
        <v>140</v>
      </c>
      <c r="AV361" s="14" t="s">
        <v>140</v>
      </c>
      <c r="AW361" s="14" t="s">
        <v>31</v>
      </c>
      <c r="AX361" s="14" t="s">
        <v>81</v>
      </c>
      <c r="AY361" s="218" t="s">
        <v>132</v>
      </c>
    </row>
    <row r="362" spans="1:65" s="2" customFormat="1" ht="16.5" customHeight="1">
      <c r="A362" s="34"/>
      <c r="B362" s="35"/>
      <c r="C362" s="219" t="s">
        <v>658</v>
      </c>
      <c r="D362" s="219" t="s">
        <v>237</v>
      </c>
      <c r="E362" s="220" t="s">
        <v>659</v>
      </c>
      <c r="F362" s="221" t="s">
        <v>660</v>
      </c>
      <c r="G362" s="222" t="s">
        <v>257</v>
      </c>
      <c r="H362" s="223">
        <v>6.4050000000000002</v>
      </c>
      <c r="I362" s="224"/>
      <c r="J362" s="225">
        <f>ROUND(I362*H362,2)</f>
        <v>0</v>
      </c>
      <c r="K362" s="226"/>
      <c r="L362" s="227"/>
      <c r="M362" s="228" t="s">
        <v>1</v>
      </c>
      <c r="N362" s="229" t="s">
        <v>39</v>
      </c>
      <c r="O362" s="71"/>
      <c r="P362" s="193">
        <f>O362*H362</f>
        <v>0</v>
      </c>
      <c r="Q362" s="193">
        <v>3.5E-4</v>
      </c>
      <c r="R362" s="193">
        <f>Q362*H362</f>
        <v>2.2417500000000003E-3</v>
      </c>
      <c r="S362" s="193">
        <v>0</v>
      </c>
      <c r="T362" s="19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5" t="s">
        <v>240</v>
      </c>
      <c r="AT362" s="195" t="s">
        <v>237</v>
      </c>
      <c r="AU362" s="195" t="s">
        <v>140</v>
      </c>
      <c r="AY362" s="17" t="s">
        <v>132</v>
      </c>
      <c r="BE362" s="196">
        <f>IF(N362="základní",J362,0)</f>
        <v>0</v>
      </c>
      <c r="BF362" s="196">
        <f>IF(N362="snížená",J362,0)</f>
        <v>0</v>
      </c>
      <c r="BG362" s="196">
        <f>IF(N362="zákl. přenesená",J362,0)</f>
        <v>0</v>
      </c>
      <c r="BH362" s="196">
        <f>IF(N362="sníž. přenesená",J362,0)</f>
        <v>0</v>
      </c>
      <c r="BI362" s="196">
        <f>IF(N362="nulová",J362,0)</f>
        <v>0</v>
      </c>
      <c r="BJ362" s="17" t="s">
        <v>140</v>
      </c>
      <c r="BK362" s="196">
        <f>ROUND(I362*H362,2)</f>
        <v>0</v>
      </c>
      <c r="BL362" s="17" t="s">
        <v>210</v>
      </c>
      <c r="BM362" s="195" t="s">
        <v>661</v>
      </c>
    </row>
    <row r="363" spans="1:65" s="14" customFormat="1" ht="11.25">
      <c r="B363" s="208"/>
      <c r="C363" s="209"/>
      <c r="D363" s="199" t="s">
        <v>146</v>
      </c>
      <c r="E363" s="209"/>
      <c r="F363" s="211" t="s">
        <v>662</v>
      </c>
      <c r="G363" s="209"/>
      <c r="H363" s="212">
        <v>6.4050000000000002</v>
      </c>
      <c r="I363" s="213"/>
      <c r="J363" s="209"/>
      <c r="K363" s="209"/>
      <c r="L363" s="214"/>
      <c r="M363" s="215"/>
      <c r="N363" s="216"/>
      <c r="O363" s="216"/>
      <c r="P363" s="216"/>
      <c r="Q363" s="216"/>
      <c r="R363" s="216"/>
      <c r="S363" s="216"/>
      <c r="T363" s="217"/>
      <c r="AT363" s="218" t="s">
        <v>146</v>
      </c>
      <c r="AU363" s="218" t="s">
        <v>140</v>
      </c>
      <c r="AV363" s="14" t="s">
        <v>140</v>
      </c>
      <c r="AW363" s="14" t="s">
        <v>4</v>
      </c>
      <c r="AX363" s="14" t="s">
        <v>81</v>
      </c>
      <c r="AY363" s="218" t="s">
        <v>132</v>
      </c>
    </row>
    <row r="364" spans="1:65" s="2" customFormat="1" ht="24.2" customHeight="1">
      <c r="A364" s="34"/>
      <c r="B364" s="35"/>
      <c r="C364" s="183" t="s">
        <v>663</v>
      </c>
      <c r="D364" s="183" t="s">
        <v>135</v>
      </c>
      <c r="E364" s="184" t="s">
        <v>664</v>
      </c>
      <c r="F364" s="185" t="s">
        <v>665</v>
      </c>
      <c r="G364" s="186" t="s">
        <v>200</v>
      </c>
      <c r="H364" s="187">
        <v>0.11799999999999999</v>
      </c>
      <c r="I364" s="188"/>
      <c r="J364" s="189">
        <f>ROUND(I364*H364,2)</f>
        <v>0</v>
      </c>
      <c r="K364" s="190"/>
      <c r="L364" s="39"/>
      <c r="M364" s="191" t="s">
        <v>1</v>
      </c>
      <c r="N364" s="192" t="s">
        <v>39</v>
      </c>
      <c r="O364" s="71"/>
      <c r="P364" s="193">
        <f>O364*H364</f>
        <v>0</v>
      </c>
      <c r="Q364" s="193">
        <v>0</v>
      </c>
      <c r="R364" s="193">
        <f>Q364*H364</f>
        <v>0</v>
      </c>
      <c r="S364" s="193">
        <v>0</v>
      </c>
      <c r="T364" s="19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5" t="s">
        <v>210</v>
      </c>
      <c r="AT364" s="195" t="s">
        <v>135</v>
      </c>
      <c r="AU364" s="195" t="s">
        <v>140</v>
      </c>
      <c r="AY364" s="17" t="s">
        <v>132</v>
      </c>
      <c r="BE364" s="196">
        <f>IF(N364="základní",J364,0)</f>
        <v>0</v>
      </c>
      <c r="BF364" s="196">
        <f>IF(N364="snížená",J364,0)</f>
        <v>0</v>
      </c>
      <c r="BG364" s="196">
        <f>IF(N364="zákl. přenesená",J364,0)</f>
        <v>0</v>
      </c>
      <c r="BH364" s="196">
        <f>IF(N364="sníž. přenesená",J364,0)</f>
        <v>0</v>
      </c>
      <c r="BI364" s="196">
        <f>IF(N364="nulová",J364,0)</f>
        <v>0</v>
      </c>
      <c r="BJ364" s="17" t="s">
        <v>140</v>
      </c>
      <c r="BK364" s="196">
        <f>ROUND(I364*H364,2)</f>
        <v>0</v>
      </c>
      <c r="BL364" s="17" t="s">
        <v>210</v>
      </c>
      <c r="BM364" s="195" t="s">
        <v>666</v>
      </c>
    </row>
    <row r="365" spans="1:65" s="2" customFormat="1" ht="24.2" customHeight="1">
      <c r="A365" s="34"/>
      <c r="B365" s="35"/>
      <c r="C365" s="183" t="s">
        <v>667</v>
      </c>
      <c r="D365" s="183" t="s">
        <v>135</v>
      </c>
      <c r="E365" s="184" t="s">
        <v>668</v>
      </c>
      <c r="F365" s="185" t="s">
        <v>669</v>
      </c>
      <c r="G365" s="186" t="s">
        <v>200</v>
      </c>
      <c r="H365" s="187">
        <v>0.11799999999999999</v>
      </c>
      <c r="I365" s="188"/>
      <c r="J365" s="189">
        <f>ROUND(I365*H365,2)</f>
        <v>0</v>
      </c>
      <c r="K365" s="190"/>
      <c r="L365" s="39"/>
      <c r="M365" s="191" t="s">
        <v>1</v>
      </c>
      <c r="N365" s="192" t="s">
        <v>39</v>
      </c>
      <c r="O365" s="71"/>
      <c r="P365" s="193">
        <f>O365*H365</f>
        <v>0</v>
      </c>
      <c r="Q365" s="193">
        <v>0</v>
      </c>
      <c r="R365" s="193">
        <f>Q365*H365</f>
        <v>0</v>
      </c>
      <c r="S365" s="193">
        <v>0</v>
      </c>
      <c r="T365" s="194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5" t="s">
        <v>210</v>
      </c>
      <c r="AT365" s="195" t="s">
        <v>135</v>
      </c>
      <c r="AU365" s="195" t="s">
        <v>140</v>
      </c>
      <c r="AY365" s="17" t="s">
        <v>132</v>
      </c>
      <c r="BE365" s="196">
        <f>IF(N365="základní",J365,0)</f>
        <v>0</v>
      </c>
      <c r="BF365" s="196">
        <f>IF(N365="snížená",J365,0)</f>
        <v>0</v>
      </c>
      <c r="BG365" s="196">
        <f>IF(N365="zákl. přenesená",J365,0)</f>
        <v>0</v>
      </c>
      <c r="BH365" s="196">
        <f>IF(N365="sníž. přenesená",J365,0)</f>
        <v>0</v>
      </c>
      <c r="BI365" s="196">
        <f>IF(N365="nulová",J365,0)</f>
        <v>0</v>
      </c>
      <c r="BJ365" s="17" t="s">
        <v>140</v>
      </c>
      <c r="BK365" s="196">
        <f>ROUND(I365*H365,2)</f>
        <v>0</v>
      </c>
      <c r="BL365" s="17" t="s">
        <v>210</v>
      </c>
      <c r="BM365" s="195" t="s">
        <v>670</v>
      </c>
    </row>
    <row r="366" spans="1:65" s="2" customFormat="1" ht="24.2" customHeight="1">
      <c r="A366" s="34"/>
      <c r="B366" s="35"/>
      <c r="C366" s="183" t="s">
        <v>671</v>
      </c>
      <c r="D366" s="183" t="s">
        <v>135</v>
      </c>
      <c r="E366" s="184" t="s">
        <v>672</v>
      </c>
      <c r="F366" s="185" t="s">
        <v>673</v>
      </c>
      <c r="G366" s="186" t="s">
        <v>200</v>
      </c>
      <c r="H366" s="187">
        <v>0.11799999999999999</v>
      </c>
      <c r="I366" s="188"/>
      <c r="J366" s="189">
        <f>ROUND(I366*H366,2)</f>
        <v>0</v>
      </c>
      <c r="K366" s="190"/>
      <c r="L366" s="39"/>
      <c r="M366" s="191" t="s">
        <v>1</v>
      </c>
      <c r="N366" s="192" t="s">
        <v>39</v>
      </c>
      <c r="O366" s="71"/>
      <c r="P366" s="193">
        <f>O366*H366</f>
        <v>0</v>
      </c>
      <c r="Q366" s="193">
        <v>0</v>
      </c>
      <c r="R366" s="193">
        <f>Q366*H366</f>
        <v>0</v>
      </c>
      <c r="S366" s="193">
        <v>0</v>
      </c>
      <c r="T366" s="194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5" t="s">
        <v>210</v>
      </c>
      <c r="AT366" s="195" t="s">
        <v>135</v>
      </c>
      <c r="AU366" s="195" t="s">
        <v>140</v>
      </c>
      <c r="AY366" s="17" t="s">
        <v>132</v>
      </c>
      <c r="BE366" s="196">
        <f>IF(N366="základní",J366,0)</f>
        <v>0</v>
      </c>
      <c r="BF366" s="196">
        <f>IF(N366="snížená",J366,0)</f>
        <v>0</v>
      </c>
      <c r="BG366" s="196">
        <f>IF(N366="zákl. přenesená",J366,0)</f>
        <v>0</v>
      </c>
      <c r="BH366" s="196">
        <f>IF(N366="sníž. přenesená",J366,0)</f>
        <v>0</v>
      </c>
      <c r="BI366" s="196">
        <f>IF(N366="nulová",J366,0)</f>
        <v>0</v>
      </c>
      <c r="BJ366" s="17" t="s">
        <v>140</v>
      </c>
      <c r="BK366" s="196">
        <f>ROUND(I366*H366,2)</f>
        <v>0</v>
      </c>
      <c r="BL366" s="17" t="s">
        <v>210</v>
      </c>
      <c r="BM366" s="195" t="s">
        <v>674</v>
      </c>
    </row>
    <row r="367" spans="1:65" s="12" customFormat="1" ht="22.9" customHeight="1">
      <c r="B367" s="167"/>
      <c r="C367" s="168"/>
      <c r="D367" s="169" t="s">
        <v>72</v>
      </c>
      <c r="E367" s="181" t="s">
        <v>675</v>
      </c>
      <c r="F367" s="181" t="s">
        <v>676</v>
      </c>
      <c r="G367" s="168"/>
      <c r="H367" s="168"/>
      <c r="I367" s="171"/>
      <c r="J367" s="182">
        <f>BK367</f>
        <v>0</v>
      </c>
      <c r="K367" s="168"/>
      <c r="L367" s="173"/>
      <c r="M367" s="174"/>
      <c r="N367" s="175"/>
      <c r="O367" s="175"/>
      <c r="P367" s="176">
        <f>SUM(P368:P384)</f>
        <v>0</v>
      </c>
      <c r="Q367" s="175"/>
      <c r="R367" s="176">
        <f>SUM(R368:R384)</f>
        <v>1.7936250000000001E-3</v>
      </c>
      <c r="S367" s="175"/>
      <c r="T367" s="177">
        <f>SUM(T368:T384)</f>
        <v>0</v>
      </c>
      <c r="AR367" s="178" t="s">
        <v>140</v>
      </c>
      <c r="AT367" s="179" t="s">
        <v>72</v>
      </c>
      <c r="AU367" s="179" t="s">
        <v>81</v>
      </c>
      <c r="AY367" s="178" t="s">
        <v>132</v>
      </c>
      <c r="BK367" s="180">
        <f>SUM(BK368:BK384)</f>
        <v>0</v>
      </c>
    </row>
    <row r="368" spans="1:65" s="2" customFormat="1" ht="16.5" customHeight="1">
      <c r="A368" s="34"/>
      <c r="B368" s="35"/>
      <c r="C368" s="183" t="s">
        <v>677</v>
      </c>
      <c r="D368" s="183" t="s">
        <v>135</v>
      </c>
      <c r="E368" s="184" t="s">
        <v>678</v>
      </c>
      <c r="F368" s="185" t="s">
        <v>679</v>
      </c>
      <c r="G368" s="186" t="s">
        <v>257</v>
      </c>
      <c r="H368" s="187">
        <v>26</v>
      </c>
      <c r="I368" s="188"/>
      <c r="J368" s="189">
        <f>ROUND(I368*H368,2)</f>
        <v>0</v>
      </c>
      <c r="K368" s="190"/>
      <c r="L368" s="39"/>
      <c r="M368" s="191" t="s">
        <v>1</v>
      </c>
      <c r="N368" s="192" t="s">
        <v>39</v>
      </c>
      <c r="O368" s="71"/>
      <c r="P368" s="193">
        <f>O368*H368</f>
        <v>0</v>
      </c>
      <c r="Q368" s="193">
        <v>3.0000000000000001E-5</v>
      </c>
      <c r="R368" s="193">
        <f>Q368*H368</f>
        <v>7.7999999999999999E-4</v>
      </c>
      <c r="S368" s="193">
        <v>0</v>
      </c>
      <c r="T368" s="194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95" t="s">
        <v>210</v>
      </c>
      <c r="AT368" s="195" t="s">
        <v>135</v>
      </c>
      <c r="AU368" s="195" t="s">
        <v>140</v>
      </c>
      <c r="AY368" s="17" t="s">
        <v>132</v>
      </c>
      <c r="BE368" s="196">
        <f>IF(N368="základní",J368,0)</f>
        <v>0</v>
      </c>
      <c r="BF368" s="196">
        <f>IF(N368="snížená",J368,0)</f>
        <v>0</v>
      </c>
      <c r="BG368" s="196">
        <f>IF(N368="zákl. přenesená",J368,0)</f>
        <v>0</v>
      </c>
      <c r="BH368" s="196">
        <f>IF(N368="sníž. přenesená",J368,0)</f>
        <v>0</v>
      </c>
      <c r="BI368" s="196">
        <f>IF(N368="nulová",J368,0)</f>
        <v>0</v>
      </c>
      <c r="BJ368" s="17" t="s">
        <v>140</v>
      </c>
      <c r="BK368" s="196">
        <f>ROUND(I368*H368,2)</f>
        <v>0</v>
      </c>
      <c r="BL368" s="17" t="s">
        <v>210</v>
      </c>
      <c r="BM368" s="195" t="s">
        <v>680</v>
      </c>
    </row>
    <row r="369" spans="1:65" s="13" customFormat="1" ht="11.25">
      <c r="B369" s="197"/>
      <c r="C369" s="198"/>
      <c r="D369" s="199" t="s">
        <v>146</v>
      </c>
      <c r="E369" s="200" t="s">
        <v>1</v>
      </c>
      <c r="F369" s="201" t="s">
        <v>681</v>
      </c>
      <c r="G369" s="198"/>
      <c r="H369" s="200" t="s">
        <v>1</v>
      </c>
      <c r="I369" s="202"/>
      <c r="J369" s="198"/>
      <c r="K369" s="198"/>
      <c r="L369" s="203"/>
      <c r="M369" s="204"/>
      <c r="N369" s="205"/>
      <c r="O369" s="205"/>
      <c r="P369" s="205"/>
      <c r="Q369" s="205"/>
      <c r="R369" s="205"/>
      <c r="S369" s="205"/>
      <c r="T369" s="206"/>
      <c r="AT369" s="207" t="s">
        <v>146</v>
      </c>
      <c r="AU369" s="207" t="s">
        <v>140</v>
      </c>
      <c r="AV369" s="13" t="s">
        <v>81</v>
      </c>
      <c r="AW369" s="13" t="s">
        <v>31</v>
      </c>
      <c r="AX369" s="13" t="s">
        <v>73</v>
      </c>
      <c r="AY369" s="207" t="s">
        <v>132</v>
      </c>
    </row>
    <row r="370" spans="1:65" s="14" customFormat="1" ht="11.25">
      <c r="B370" s="208"/>
      <c r="C370" s="209"/>
      <c r="D370" s="199" t="s">
        <v>146</v>
      </c>
      <c r="E370" s="210" t="s">
        <v>1</v>
      </c>
      <c r="F370" s="211" t="s">
        <v>233</v>
      </c>
      <c r="G370" s="209"/>
      <c r="H370" s="212">
        <v>20</v>
      </c>
      <c r="I370" s="213"/>
      <c r="J370" s="209"/>
      <c r="K370" s="209"/>
      <c r="L370" s="214"/>
      <c r="M370" s="215"/>
      <c r="N370" s="216"/>
      <c r="O370" s="216"/>
      <c r="P370" s="216"/>
      <c r="Q370" s="216"/>
      <c r="R370" s="216"/>
      <c r="S370" s="216"/>
      <c r="T370" s="217"/>
      <c r="AT370" s="218" t="s">
        <v>146</v>
      </c>
      <c r="AU370" s="218" t="s">
        <v>140</v>
      </c>
      <c r="AV370" s="14" t="s">
        <v>140</v>
      </c>
      <c r="AW370" s="14" t="s">
        <v>31</v>
      </c>
      <c r="AX370" s="14" t="s">
        <v>73</v>
      </c>
      <c r="AY370" s="218" t="s">
        <v>132</v>
      </c>
    </row>
    <row r="371" spans="1:65" s="13" customFormat="1" ht="11.25">
      <c r="B371" s="197"/>
      <c r="C371" s="198"/>
      <c r="D371" s="199" t="s">
        <v>146</v>
      </c>
      <c r="E371" s="200" t="s">
        <v>1</v>
      </c>
      <c r="F371" s="201" t="s">
        <v>682</v>
      </c>
      <c r="G371" s="198"/>
      <c r="H371" s="200" t="s">
        <v>1</v>
      </c>
      <c r="I371" s="202"/>
      <c r="J371" s="198"/>
      <c r="K371" s="198"/>
      <c r="L371" s="203"/>
      <c r="M371" s="204"/>
      <c r="N371" s="205"/>
      <c r="O371" s="205"/>
      <c r="P371" s="205"/>
      <c r="Q371" s="205"/>
      <c r="R371" s="205"/>
      <c r="S371" s="205"/>
      <c r="T371" s="206"/>
      <c r="AT371" s="207" t="s">
        <v>146</v>
      </c>
      <c r="AU371" s="207" t="s">
        <v>140</v>
      </c>
      <c r="AV371" s="13" t="s">
        <v>81</v>
      </c>
      <c r="AW371" s="13" t="s">
        <v>31</v>
      </c>
      <c r="AX371" s="13" t="s">
        <v>73</v>
      </c>
      <c r="AY371" s="207" t="s">
        <v>132</v>
      </c>
    </row>
    <row r="372" spans="1:65" s="14" customFormat="1" ht="11.25">
      <c r="B372" s="208"/>
      <c r="C372" s="209"/>
      <c r="D372" s="199" t="s">
        <v>146</v>
      </c>
      <c r="E372" s="210" t="s">
        <v>1</v>
      </c>
      <c r="F372" s="211" t="s">
        <v>133</v>
      </c>
      <c r="G372" s="209"/>
      <c r="H372" s="212">
        <v>6</v>
      </c>
      <c r="I372" s="213"/>
      <c r="J372" s="209"/>
      <c r="K372" s="209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146</v>
      </c>
      <c r="AU372" s="218" t="s">
        <v>140</v>
      </c>
      <c r="AV372" s="14" t="s">
        <v>140</v>
      </c>
      <c r="AW372" s="14" t="s">
        <v>31</v>
      </c>
      <c r="AX372" s="14" t="s">
        <v>73</v>
      </c>
      <c r="AY372" s="218" t="s">
        <v>132</v>
      </c>
    </row>
    <row r="373" spans="1:65" s="15" customFormat="1" ht="11.25">
      <c r="B373" s="230"/>
      <c r="C373" s="231"/>
      <c r="D373" s="199" t="s">
        <v>146</v>
      </c>
      <c r="E373" s="232" t="s">
        <v>1</v>
      </c>
      <c r="F373" s="233" t="s">
        <v>362</v>
      </c>
      <c r="G373" s="231"/>
      <c r="H373" s="234">
        <v>26</v>
      </c>
      <c r="I373" s="235"/>
      <c r="J373" s="231"/>
      <c r="K373" s="231"/>
      <c r="L373" s="236"/>
      <c r="M373" s="237"/>
      <c r="N373" s="238"/>
      <c r="O373" s="238"/>
      <c r="P373" s="238"/>
      <c r="Q373" s="238"/>
      <c r="R373" s="238"/>
      <c r="S373" s="238"/>
      <c r="T373" s="239"/>
      <c r="AT373" s="240" t="s">
        <v>146</v>
      </c>
      <c r="AU373" s="240" t="s">
        <v>140</v>
      </c>
      <c r="AV373" s="15" t="s">
        <v>139</v>
      </c>
      <c r="AW373" s="15" t="s">
        <v>31</v>
      </c>
      <c r="AX373" s="15" t="s">
        <v>81</v>
      </c>
      <c r="AY373" s="240" t="s">
        <v>132</v>
      </c>
    </row>
    <row r="374" spans="1:65" s="2" customFormat="1" ht="24.2" customHeight="1">
      <c r="A374" s="34"/>
      <c r="B374" s="35"/>
      <c r="C374" s="183" t="s">
        <v>683</v>
      </c>
      <c r="D374" s="183" t="s">
        <v>135</v>
      </c>
      <c r="E374" s="184" t="s">
        <v>684</v>
      </c>
      <c r="F374" s="185" t="s">
        <v>685</v>
      </c>
      <c r="G374" s="186" t="s">
        <v>144</v>
      </c>
      <c r="H374" s="187">
        <v>22.524999999999999</v>
      </c>
      <c r="I374" s="188"/>
      <c r="J374" s="189">
        <f>ROUND(I374*H374,2)</f>
        <v>0</v>
      </c>
      <c r="K374" s="190"/>
      <c r="L374" s="39"/>
      <c r="M374" s="191" t="s">
        <v>1</v>
      </c>
      <c r="N374" s="192" t="s">
        <v>39</v>
      </c>
      <c r="O374" s="71"/>
      <c r="P374" s="193">
        <f>O374*H374</f>
        <v>0</v>
      </c>
      <c r="Q374" s="193">
        <v>4.5000000000000003E-5</v>
      </c>
      <c r="R374" s="193">
        <f>Q374*H374</f>
        <v>1.013625E-3</v>
      </c>
      <c r="S374" s="193">
        <v>0</v>
      </c>
      <c r="T374" s="194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195" t="s">
        <v>210</v>
      </c>
      <c r="AT374" s="195" t="s">
        <v>135</v>
      </c>
      <c r="AU374" s="195" t="s">
        <v>140</v>
      </c>
      <c r="AY374" s="17" t="s">
        <v>132</v>
      </c>
      <c r="BE374" s="196">
        <f>IF(N374="základní",J374,0)</f>
        <v>0</v>
      </c>
      <c r="BF374" s="196">
        <f>IF(N374="snížená",J374,0)</f>
        <v>0</v>
      </c>
      <c r="BG374" s="196">
        <f>IF(N374="zákl. přenesená",J374,0)</f>
        <v>0</v>
      </c>
      <c r="BH374" s="196">
        <f>IF(N374="sníž. přenesená",J374,0)</f>
        <v>0</v>
      </c>
      <c r="BI374" s="196">
        <f>IF(N374="nulová",J374,0)</f>
        <v>0</v>
      </c>
      <c r="BJ374" s="17" t="s">
        <v>140</v>
      </c>
      <c r="BK374" s="196">
        <f>ROUND(I374*H374,2)</f>
        <v>0</v>
      </c>
      <c r="BL374" s="17" t="s">
        <v>210</v>
      </c>
      <c r="BM374" s="195" t="s">
        <v>686</v>
      </c>
    </row>
    <row r="375" spans="1:65" s="13" customFormat="1" ht="11.25">
      <c r="B375" s="197"/>
      <c r="C375" s="198"/>
      <c r="D375" s="199" t="s">
        <v>146</v>
      </c>
      <c r="E375" s="200" t="s">
        <v>1</v>
      </c>
      <c r="F375" s="201" t="s">
        <v>506</v>
      </c>
      <c r="G375" s="198"/>
      <c r="H375" s="200" t="s">
        <v>1</v>
      </c>
      <c r="I375" s="202"/>
      <c r="J375" s="198"/>
      <c r="K375" s="198"/>
      <c r="L375" s="203"/>
      <c r="M375" s="204"/>
      <c r="N375" s="205"/>
      <c r="O375" s="205"/>
      <c r="P375" s="205"/>
      <c r="Q375" s="205"/>
      <c r="R375" s="205"/>
      <c r="S375" s="205"/>
      <c r="T375" s="206"/>
      <c r="AT375" s="207" t="s">
        <v>146</v>
      </c>
      <c r="AU375" s="207" t="s">
        <v>140</v>
      </c>
      <c r="AV375" s="13" t="s">
        <v>81</v>
      </c>
      <c r="AW375" s="13" t="s">
        <v>31</v>
      </c>
      <c r="AX375" s="13" t="s">
        <v>73</v>
      </c>
      <c r="AY375" s="207" t="s">
        <v>132</v>
      </c>
    </row>
    <row r="376" spans="1:65" s="14" customFormat="1" ht="11.25">
      <c r="B376" s="208"/>
      <c r="C376" s="209"/>
      <c r="D376" s="199" t="s">
        <v>146</v>
      </c>
      <c r="E376" s="210" t="s">
        <v>1</v>
      </c>
      <c r="F376" s="211" t="s">
        <v>687</v>
      </c>
      <c r="G376" s="209"/>
      <c r="H376" s="212">
        <v>5.9249999999999989</v>
      </c>
      <c r="I376" s="213"/>
      <c r="J376" s="209"/>
      <c r="K376" s="209"/>
      <c r="L376" s="214"/>
      <c r="M376" s="215"/>
      <c r="N376" s="216"/>
      <c r="O376" s="216"/>
      <c r="P376" s="216"/>
      <c r="Q376" s="216"/>
      <c r="R376" s="216"/>
      <c r="S376" s="216"/>
      <c r="T376" s="217"/>
      <c r="AT376" s="218" t="s">
        <v>146</v>
      </c>
      <c r="AU376" s="218" t="s">
        <v>140</v>
      </c>
      <c r="AV376" s="14" t="s">
        <v>140</v>
      </c>
      <c r="AW376" s="14" t="s">
        <v>31</v>
      </c>
      <c r="AX376" s="14" t="s">
        <v>73</v>
      </c>
      <c r="AY376" s="218" t="s">
        <v>132</v>
      </c>
    </row>
    <row r="377" spans="1:65" s="13" customFormat="1" ht="11.25">
      <c r="B377" s="197"/>
      <c r="C377" s="198"/>
      <c r="D377" s="199" t="s">
        <v>146</v>
      </c>
      <c r="E377" s="200" t="s">
        <v>1</v>
      </c>
      <c r="F377" s="201" t="s">
        <v>348</v>
      </c>
      <c r="G377" s="198"/>
      <c r="H377" s="200" t="s">
        <v>1</v>
      </c>
      <c r="I377" s="202"/>
      <c r="J377" s="198"/>
      <c r="K377" s="198"/>
      <c r="L377" s="203"/>
      <c r="M377" s="204"/>
      <c r="N377" s="205"/>
      <c r="O377" s="205"/>
      <c r="P377" s="205"/>
      <c r="Q377" s="205"/>
      <c r="R377" s="205"/>
      <c r="S377" s="205"/>
      <c r="T377" s="206"/>
      <c r="AT377" s="207" t="s">
        <v>146</v>
      </c>
      <c r="AU377" s="207" t="s">
        <v>140</v>
      </c>
      <c r="AV377" s="13" t="s">
        <v>81</v>
      </c>
      <c r="AW377" s="13" t="s">
        <v>31</v>
      </c>
      <c r="AX377" s="13" t="s">
        <v>73</v>
      </c>
      <c r="AY377" s="207" t="s">
        <v>132</v>
      </c>
    </row>
    <row r="378" spans="1:65" s="14" customFormat="1" ht="11.25">
      <c r="B378" s="208"/>
      <c r="C378" s="209"/>
      <c r="D378" s="199" t="s">
        <v>146</v>
      </c>
      <c r="E378" s="210" t="s">
        <v>1</v>
      </c>
      <c r="F378" s="211" t="s">
        <v>688</v>
      </c>
      <c r="G378" s="209"/>
      <c r="H378" s="212">
        <v>14.679500000000003</v>
      </c>
      <c r="I378" s="213"/>
      <c r="J378" s="209"/>
      <c r="K378" s="209"/>
      <c r="L378" s="214"/>
      <c r="M378" s="215"/>
      <c r="N378" s="216"/>
      <c r="O378" s="216"/>
      <c r="P378" s="216"/>
      <c r="Q378" s="216"/>
      <c r="R378" s="216"/>
      <c r="S378" s="216"/>
      <c r="T378" s="217"/>
      <c r="AT378" s="218" t="s">
        <v>146</v>
      </c>
      <c r="AU378" s="218" t="s">
        <v>140</v>
      </c>
      <c r="AV378" s="14" t="s">
        <v>140</v>
      </c>
      <c r="AW378" s="14" t="s">
        <v>31</v>
      </c>
      <c r="AX378" s="14" t="s">
        <v>73</v>
      </c>
      <c r="AY378" s="218" t="s">
        <v>132</v>
      </c>
    </row>
    <row r="379" spans="1:65" s="13" customFormat="1" ht="11.25">
      <c r="B379" s="197"/>
      <c r="C379" s="198"/>
      <c r="D379" s="199" t="s">
        <v>146</v>
      </c>
      <c r="E379" s="200" t="s">
        <v>1</v>
      </c>
      <c r="F379" s="201" t="s">
        <v>360</v>
      </c>
      <c r="G379" s="198"/>
      <c r="H379" s="200" t="s">
        <v>1</v>
      </c>
      <c r="I379" s="202"/>
      <c r="J379" s="198"/>
      <c r="K379" s="198"/>
      <c r="L379" s="203"/>
      <c r="M379" s="204"/>
      <c r="N379" s="205"/>
      <c r="O379" s="205"/>
      <c r="P379" s="205"/>
      <c r="Q379" s="205"/>
      <c r="R379" s="205"/>
      <c r="S379" s="205"/>
      <c r="T379" s="206"/>
      <c r="AT379" s="207" t="s">
        <v>146</v>
      </c>
      <c r="AU379" s="207" t="s">
        <v>140</v>
      </c>
      <c r="AV379" s="13" t="s">
        <v>81</v>
      </c>
      <c r="AW379" s="13" t="s">
        <v>31</v>
      </c>
      <c r="AX379" s="13" t="s">
        <v>73</v>
      </c>
      <c r="AY379" s="207" t="s">
        <v>132</v>
      </c>
    </row>
    <row r="380" spans="1:65" s="14" customFormat="1" ht="11.25">
      <c r="B380" s="208"/>
      <c r="C380" s="209"/>
      <c r="D380" s="199" t="s">
        <v>146</v>
      </c>
      <c r="E380" s="210" t="s">
        <v>1</v>
      </c>
      <c r="F380" s="211" t="s">
        <v>689</v>
      </c>
      <c r="G380" s="209"/>
      <c r="H380" s="212">
        <v>1.92</v>
      </c>
      <c r="I380" s="213"/>
      <c r="J380" s="209"/>
      <c r="K380" s="209"/>
      <c r="L380" s="214"/>
      <c r="M380" s="215"/>
      <c r="N380" s="216"/>
      <c r="O380" s="216"/>
      <c r="P380" s="216"/>
      <c r="Q380" s="216"/>
      <c r="R380" s="216"/>
      <c r="S380" s="216"/>
      <c r="T380" s="217"/>
      <c r="AT380" s="218" t="s">
        <v>146</v>
      </c>
      <c r="AU380" s="218" t="s">
        <v>140</v>
      </c>
      <c r="AV380" s="14" t="s">
        <v>140</v>
      </c>
      <c r="AW380" s="14" t="s">
        <v>31</v>
      </c>
      <c r="AX380" s="14" t="s">
        <v>73</v>
      </c>
      <c r="AY380" s="218" t="s">
        <v>132</v>
      </c>
    </row>
    <row r="381" spans="1:65" s="15" customFormat="1" ht="11.25">
      <c r="B381" s="230"/>
      <c r="C381" s="231"/>
      <c r="D381" s="199" t="s">
        <v>146</v>
      </c>
      <c r="E381" s="232" t="s">
        <v>1</v>
      </c>
      <c r="F381" s="233" t="s">
        <v>362</v>
      </c>
      <c r="G381" s="231"/>
      <c r="H381" s="234">
        <v>22.524500000000003</v>
      </c>
      <c r="I381" s="235"/>
      <c r="J381" s="231"/>
      <c r="K381" s="231"/>
      <c r="L381" s="236"/>
      <c r="M381" s="237"/>
      <c r="N381" s="238"/>
      <c r="O381" s="238"/>
      <c r="P381" s="238"/>
      <c r="Q381" s="238"/>
      <c r="R381" s="238"/>
      <c r="S381" s="238"/>
      <c r="T381" s="239"/>
      <c r="AT381" s="240" t="s">
        <v>146</v>
      </c>
      <c r="AU381" s="240" t="s">
        <v>140</v>
      </c>
      <c r="AV381" s="15" t="s">
        <v>139</v>
      </c>
      <c r="AW381" s="15" t="s">
        <v>31</v>
      </c>
      <c r="AX381" s="15" t="s">
        <v>81</v>
      </c>
      <c r="AY381" s="240" t="s">
        <v>132</v>
      </c>
    </row>
    <row r="382" spans="1:65" s="2" customFormat="1" ht="24.2" customHeight="1">
      <c r="A382" s="34"/>
      <c r="B382" s="35"/>
      <c r="C382" s="183" t="s">
        <v>690</v>
      </c>
      <c r="D382" s="183" t="s">
        <v>135</v>
      </c>
      <c r="E382" s="184" t="s">
        <v>691</v>
      </c>
      <c r="F382" s="185" t="s">
        <v>692</v>
      </c>
      <c r="G382" s="186" t="s">
        <v>200</v>
      </c>
      <c r="H382" s="187">
        <v>2E-3</v>
      </c>
      <c r="I382" s="188"/>
      <c r="J382" s="189">
        <f>ROUND(I382*H382,2)</f>
        <v>0</v>
      </c>
      <c r="K382" s="190"/>
      <c r="L382" s="39"/>
      <c r="M382" s="191" t="s">
        <v>1</v>
      </c>
      <c r="N382" s="192" t="s">
        <v>39</v>
      </c>
      <c r="O382" s="71"/>
      <c r="P382" s="193">
        <f>O382*H382</f>
        <v>0</v>
      </c>
      <c r="Q382" s="193">
        <v>0</v>
      </c>
      <c r="R382" s="193">
        <f>Q382*H382</f>
        <v>0</v>
      </c>
      <c r="S382" s="193">
        <v>0</v>
      </c>
      <c r="T382" s="19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5" t="s">
        <v>210</v>
      </c>
      <c r="AT382" s="195" t="s">
        <v>135</v>
      </c>
      <c r="AU382" s="195" t="s">
        <v>140</v>
      </c>
      <c r="AY382" s="17" t="s">
        <v>132</v>
      </c>
      <c r="BE382" s="196">
        <f>IF(N382="základní",J382,0)</f>
        <v>0</v>
      </c>
      <c r="BF382" s="196">
        <f>IF(N382="snížená",J382,0)</f>
        <v>0</v>
      </c>
      <c r="BG382" s="196">
        <f>IF(N382="zákl. přenesená",J382,0)</f>
        <v>0</v>
      </c>
      <c r="BH382" s="196">
        <f>IF(N382="sníž. přenesená",J382,0)</f>
        <v>0</v>
      </c>
      <c r="BI382" s="196">
        <f>IF(N382="nulová",J382,0)</f>
        <v>0</v>
      </c>
      <c r="BJ382" s="17" t="s">
        <v>140</v>
      </c>
      <c r="BK382" s="196">
        <f>ROUND(I382*H382,2)</f>
        <v>0</v>
      </c>
      <c r="BL382" s="17" t="s">
        <v>210</v>
      </c>
      <c r="BM382" s="195" t="s">
        <v>693</v>
      </c>
    </row>
    <row r="383" spans="1:65" s="2" customFormat="1" ht="24.2" customHeight="1">
      <c r="A383" s="34"/>
      <c r="B383" s="35"/>
      <c r="C383" s="183" t="s">
        <v>694</v>
      </c>
      <c r="D383" s="183" t="s">
        <v>135</v>
      </c>
      <c r="E383" s="184" t="s">
        <v>695</v>
      </c>
      <c r="F383" s="185" t="s">
        <v>696</v>
      </c>
      <c r="G383" s="186" t="s">
        <v>200</v>
      </c>
      <c r="H383" s="187">
        <v>2E-3</v>
      </c>
      <c r="I383" s="188"/>
      <c r="J383" s="189">
        <f>ROUND(I383*H383,2)</f>
        <v>0</v>
      </c>
      <c r="K383" s="190"/>
      <c r="L383" s="39"/>
      <c r="M383" s="191" t="s">
        <v>1</v>
      </c>
      <c r="N383" s="192" t="s">
        <v>39</v>
      </c>
      <c r="O383" s="71"/>
      <c r="P383" s="193">
        <f>O383*H383</f>
        <v>0</v>
      </c>
      <c r="Q383" s="193">
        <v>0</v>
      </c>
      <c r="R383" s="193">
        <f>Q383*H383</f>
        <v>0</v>
      </c>
      <c r="S383" s="193">
        <v>0</v>
      </c>
      <c r="T383" s="194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5" t="s">
        <v>210</v>
      </c>
      <c r="AT383" s="195" t="s">
        <v>135</v>
      </c>
      <c r="AU383" s="195" t="s">
        <v>140</v>
      </c>
      <c r="AY383" s="17" t="s">
        <v>132</v>
      </c>
      <c r="BE383" s="196">
        <f>IF(N383="základní",J383,0)</f>
        <v>0</v>
      </c>
      <c r="BF383" s="196">
        <f>IF(N383="snížená",J383,0)</f>
        <v>0</v>
      </c>
      <c r="BG383" s="196">
        <f>IF(N383="zákl. přenesená",J383,0)</f>
        <v>0</v>
      </c>
      <c r="BH383" s="196">
        <f>IF(N383="sníž. přenesená",J383,0)</f>
        <v>0</v>
      </c>
      <c r="BI383" s="196">
        <f>IF(N383="nulová",J383,0)</f>
        <v>0</v>
      </c>
      <c r="BJ383" s="17" t="s">
        <v>140</v>
      </c>
      <c r="BK383" s="196">
        <f>ROUND(I383*H383,2)</f>
        <v>0</v>
      </c>
      <c r="BL383" s="17" t="s">
        <v>210</v>
      </c>
      <c r="BM383" s="195" t="s">
        <v>697</v>
      </c>
    </row>
    <row r="384" spans="1:65" s="2" customFormat="1" ht="24.2" customHeight="1">
      <c r="A384" s="34"/>
      <c r="B384" s="35"/>
      <c r="C384" s="183" t="s">
        <v>698</v>
      </c>
      <c r="D384" s="183" t="s">
        <v>135</v>
      </c>
      <c r="E384" s="184" t="s">
        <v>699</v>
      </c>
      <c r="F384" s="185" t="s">
        <v>700</v>
      </c>
      <c r="G384" s="186" t="s">
        <v>200</v>
      </c>
      <c r="H384" s="187">
        <v>2E-3</v>
      </c>
      <c r="I384" s="188"/>
      <c r="J384" s="189">
        <f>ROUND(I384*H384,2)</f>
        <v>0</v>
      </c>
      <c r="K384" s="190"/>
      <c r="L384" s="39"/>
      <c r="M384" s="191" t="s">
        <v>1</v>
      </c>
      <c r="N384" s="192" t="s">
        <v>39</v>
      </c>
      <c r="O384" s="71"/>
      <c r="P384" s="193">
        <f>O384*H384</f>
        <v>0</v>
      </c>
      <c r="Q384" s="193">
        <v>0</v>
      </c>
      <c r="R384" s="193">
        <f>Q384*H384</f>
        <v>0</v>
      </c>
      <c r="S384" s="193">
        <v>0</v>
      </c>
      <c r="T384" s="194">
        <f>S384*H384</f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5" t="s">
        <v>210</v>
      </c>
      <c r="AT384" s="195" t="s">
        <v>135</v>
      </c>
      <c r="AU384" s="195" t="s">
        <v>140</v>
      </c>
      <c r="AY384" s="17" t="s">
        <v>132</v>
      </c>
      <c r="BE384" s="196">
        <f>IF(N384="základní",J384,0)</f>
        <v>0</v>
      </c>
      <c r="BF384" s="196">
        <f>IF(N384="snížená",J384,0)</f>
        <v>0</v>
      </c>
      <c r="BG384" s="196">
        <f>IF(N384="zákl. přenesená",J384,0)</f>
        <v>0</v>
      </c>
      <c r="BH384" s="196">
        <f>IF(N384="sníž. přenesená",J384,0)</f>
        <v>0</v>
      </c>
      <c r="BI384" s="196">
        <f>IF(N384="nulová",J384,0)</f>
        <v>0</v>
      </c>
      <c r="BJ384" s="17" t="s">
        <v>140</v>
      </c>
      <c r="BK384" s="196">
        <f>ROUND(I384*H384,2)</f>
        <v>0</v>
      </c>
      <c r="BL384" s="17" t="s">
        <v>210</v>
      </c>
      <c r="BM384" s="195" t="s">
        <v>701</v>
      </c>
    </row>
    <row r="385" spans="1:65" s="12" customFormat="1" ht="22.9" customHeight="1">
      <c r="B385" s="167"/>
      <c r="C385" s="168"/>
      <c r="D385" s="169" t="s">
        <v>72</v>
      </c>
      <c r="E385" s="181" t="s">
        <v>702</v>
      </c>
      <c r="F385" s="181" t="s">
        <v>703</v>
      </c>
      <c r="G385" s="168"/>
      <c r="H385" s="168"/>
      <c r="I385" s="171"/>
      <c r="J385" s="182">
        <f>BK385</f>
        <v>0</v>
      </c>
      <c r="K385" s="168"/>
      <c r="L385" s="173"/>
      <c r="M385" s="174"/>
      <c r="N385" s="175"/>
      <c r="O385" s="175"/>
      <c r="P385" s="176">
        <f>SUM(P386:P430)</f>
        <v>0</v>
      </c>
      <c r="Q385" s="175"/>
      <c r="R385" s="176">
        <f>SUM(R386:R430)</f>
        <v>2.6240918880000002E-2</v>
      </c>
      <c r="S385" s="175"/>
      <c r="T385" s="177">
        <f>SUM(T386:T430)</f>
        <v>0</v>
      </c>
      <c r="AR385" s="178" t="s">
        <v>140</v>
      </c>
      <c r="AT385" s="179" t="s">
        <v>72</v>
      </c>
      <c r="AU385" s="179" t="s">
        <v>81</v>
      </c>
      <c r="AY385" s="178" t="s">
        <v>132</v>
      </c>
      <c r="BK385" s="180">
        <f>SUM(BK386:BK430)</f>
        <v>0</v>
      </c>
    </row>
    <row r="386" spans="1:65" s="2" customFormat="1" ht="24.2" customHeight="1">
      <c r="A386" s="34"/>
      <c r="B386" s="35"/>
      <c r="C386" s="183" t="s">
        <v>704</v>
      </c>
      <c r="D386" s="183" t="s">
        <v>135</v>
      </c>
      <c r="E386" s="184" t="s">
        <v>705</v>
      </c>
      <c r="F386" s="185" t="s">
        <v>706</v>
      </c>
      <c r="G386" s="186" t="s">
        <v>144</v>
      </c>
      <c r="H386" s="187">
        <v>5.68</v>
      </c>
      <c r="I386" s="188"/>
      <c r="J386" s="189">
        <f>ROUND(I386*H386,2)</f>
        <v>0</v>
      </c>
      <c r="K386" s="190"/>
      <c r="L386" s="39"/>
      <c r="M386" s="191" t="s">
        <v>1</v>
      </c>
      <c r="N386" s="192" t="s">
        <v>39</v>
      </c>
      <c r="O386" s="71"/>
      <c r="P386" s="193">
        <f>O386*H386</f>
        <v>0</v>
      </c>
      <c r="Q386" s="193">
        <v>2.4179999999999999E-5</v>
      </c>
      <c r="R386" s="193">
        <f>Q386*H386</f>
        <v>1.3734239999999999E-4</v>
      </c>
      <c r="S386" s="193">
        <v>0</v>
      </c>
      <c r="T386" s="194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5" t="s">
        <v>210</v>
      </c>
      <c r="AT386" s="195" t="s">
        <v>135</v>
      </c>
      <c r="AU386" s="195" t="s">
        <v>140</v>
      </c>
      <c r="AY386" s="17" t="s">
        <v>132</v>
      </c>
      <c r="BE386" s="196">
        <f>IF(N386="základní",J386,0)</f>
        <v>0</v>
      </c>
      <c r="BF386" s="196">
        <f>IF(N386="snížená",J386,0)</f>
        <v>0</v>
      </c>
      <c r="BG386" s="196">
        <f>IF(N386="zákl. přenesená",J386,0)</f>
        <v>0</v>
      </c>
      <c r="BH386" s="196">
        <f>IF(N386="sníž. přenesená",J386,0)</f>
        <v>0</v>
      </c>
      <c r="BI386" s="196">
        <f>IF(N386="nulová",J386,0)</f>
        <v>0</v>
      </c>
      <c r="BJ386" s="17" t="s">
        <v>140</v>
      </c>
      <c r="BK386" s="196">
        <f>ROUND(I386*H386,2)</f>
        <v>0</v>
      </c>
      <c r="BL386" s="17" t="s">
        <v>210</v>
      </c>
      <c r="BM386" s="195" t="s">
        <v>707</v>
      </c>
    </row>
    <row r="387" spans="1:65" s="13" customFormat="1" ht="11.25">
      <c r="B387" s="197"/>
      <c r="C387" s="198"/>
      <c r="D387" s="199" t="s">
        <v>146</v>
      </c>
      <c r="E387" s="200" t="s">
        <v>1</v>
      </c>
      <c r="F387" s="201" t="s">
        <v>708</v>
      </c>
      <c r="G387" s="198"/>
      <c r="H387" s="200" t="s">
        <v>1</v>
      </c>
      <c r="I387" s="202"/>
      <c r="J387" s="198"/>
      <c r="K387" s="198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146</v>
      </c>
      <c r="AU387" s="207" t="s">
        <v>140</v>
      </c>
      <c r="AV387" s="13" t="s">
        <v>81</v>
      </c>
      <c r="AW387" s="13" t="s">
        <v>31</v>
      </c>
      <c r="AX387" s="13" t="s">
        <v>73</v>
      </c>
      <c r="AY387" s="207" t="s">
        <v>132</v>
      </c>
    </row>
    <row r="388" spans="1:65" s="14" customFormat="1" ht="11.25">
      <c r="B388" s="208"/>
      <c r="C388" s="209"/>
      <c r="D388" s="199" t="s">
        <v>146</v>
      </c>
      <c r="E388" s="210" t="s">
        <v>1</v>
      </c>
      <c r="F388" s="211" t="s">
        <v>709</v>
      </c>
      <c r="G388" s="209"/>
      <c r="H388" s="212">
        <v>3.12</v>
      </c>
      <c r="I388" s="213"/>
      <c r="J388" s="209"/>
      <c r="K388" s="209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146</v>
      </c>
      <c r="AU388" s="218" t="s">
        <v>140</v>
      </c>
      <c r="AV388" s="14" t="s">
        <v>140</v>
      </c>
      <c r="AW388" s="14" t="s">
        <v>31</v>
      </c>
      <c r="AX388" s="14" t="s">
        <v>73</v>
      </c>
      <c r="AY388" s="218" t="s">
        <v>132</v>
      </c>
    </row>
    <row r="389" spans="1:65" s="13" customFormat="1" ht="11.25">
      <c r="B389" s="197"/>
      <c r="C389" s="198"/>
      <c r="D389" s="199" t="s">
        <v>146</v>
      </c>
      <c r="E389" s="200" t="s">
        <v>1</v>
      </c>
      <c r="F389" s="201" t="s">
        <v>710</v>
      </c>
      <c r="G389" s="198"/>
      <c r="H389" s="200" t="s">
        <v>1</v>
      </c>
      <c r="I389" s="202"/>
      <c r="J389" s="198"/>
      <c r="K389" s="198"/>
      <c r="L389" s="203"/>
      <c r="M389" s="204"/>
      <c r="N389" s="205"/>
      <c r="O389" s="205"/>
      <c r="P389" s="205"/>
      <c r="Q389" s="205"/>
      <c r="R389" s="205"/>
      <c r="S389" s="205"/>
      <c r="T389" s="206"/>
      <c r="AT389" s="207" t="s">
        <v>146</v>
      </c>
      <c r="AU389" s="207" t="s">
        <v>140</v>
      </c>
      <c r="AV389" s="13" t="s">
        <v>81</v>
      </c>
      <c r="AW389" s="13" t="s">
        <v>31</v>
      </c>
      <c r="AX389" s="13" t="s">
        <v>73</v>
      </c>
      <c r="AY389" s="207" t="s">
        <v>132</v>
      </c>
    </row>
    <row r="390" spans="1:65" s="14" customFormat="1" ht="11.25">
      <c r="B390" s="208"/>
      <c r="C390" s="209"/>
      <c r="D390" s="199" t="s">
        <v>146</v>
      </c>
      <c r="E390" s="210" t="s">
        <v>1</v>
      </c>
      <c r="F390" s="211" t="s">
        <v>711</v>
      </c>
      <c r="G390" s="209"/>
      <c r="H390" s="212">
        <v>2.5600000000000005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146</v>
      </c>
      <c r="AU390" s="218" t="s">
        <v>140</v>
      </c>
      <c r="AV390" s="14" t="s">
        <v>140</v>
      </c>
      <c r="AW390" s="14" t="s">
        <v>31</v>
      </c>
      <c r="AX390" s="14" t="s">
        <v>73</v>
      </c>
      <c r="AY390" s="218" t="s">
        <v>132</v>
      </c>
    </row>
    <row r="391" spans="1:65" s="15" customFormat="1" ht="11.25">
      <c r="B391" s="230"/>
      <c r="C391" s="231"/>
      <c r="D391" s="199" t="s">
        <v>146</v>
      </c>
      <c r="E391" s="232" t="s">
        <v>1</v>
      </c>
      <c r="F391" s="233" t="s">
        <v>362</v>
      </c>
      <c r="G391" s="231"/>
      <c r="H391" s="234">
        <v>5.6800000000000006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146</v>
      </c>
      <c r="AU391" s="240" t="s">
        <v>140</v>
      </c>
      <c r="AV391" s="15" t="s">
        <v>139</v>
      </c>
      <c r="AW391" s="15" t="s">
        <v>31</v>
      </c>
      <c r="AX391" s="15" t="s">
        <v>81</v>
      </c>
      <c r="AY391" s="240" t="s">
        <v>132</v>
      </c>
    </row>
    <row r="392" spans="1:65" s="2" customFormat="1" ht="24.2" customHeight="1">
      <c r="A392" s="34"/>
      <c r="B392" s="35"/>
      <c r="C392" s="183" t="s">
        <v>712</v>
      </c>
      <c r="D392" s="183" t="s">
        <v>135</v>
      </c>
      <c r="E392" s="184" t="s">
        <v>713</v>
      </c>
      <c r="F392" s="185" t="s">
        <v>714</v>
      </c>
      <c r="G392" s="186" t="s">
        <v>144</v>
      </c>
      <c r="H392" s="187">
        <v>5.68</v>
      </c>
      <c r="I392" s="188"/>
      <c r="J392" s="189">
        <f t="shared" ref="J392:J400" si="50">ROUND(I392*H392,2)</f>
        <v>0</v>
      </c>
      <c r="K392" s="190"/>
      <c r="L392" s="39"/>
      <c r="M392" s="191" t="s">
        <v>1</v>
      </c>
      <c r="N392" s="192" t="s">
        <v>39</v>
      </c>
      <c r="O392" s="71"/>
      <c r="P392" s="193">
        <f t="shared" ref="P392:P400" si="51">O392*H392</f>
        <v>0</v>
      </c>
      <c r="Q392" s="193">
        <v>2.2785E-5</v>
      </c>
      <c r="R392" s="193">
        <f t="shared" ref="R392:R400" si="52">Q392*H392</f>
        <v>1.2941879999999999E-4</v>
      </c>
      <c r="S392" s="193">
        <v>0</v>
      </c>
      <c r="T392" s="194">
        <f t="shared" ref="T392:T400" si="53"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5" t="s">
        <v>210</v>
      </c>
      <c r="AT392" s="195" t="s">
        <v>135</v>
      </c>
      <c r="AU392" s="195" t="s">
        <v>140</v>
      </c>
      <c r="AY392" s="17" t="s">
        <v>132</v>
      </c>
      <c r="BE392" s="196">
        <f t="shared" ref="BE392:BE400" si="54">IF(N392="základní",J392,0)</f>
        <v>0</v>
      </c>
      <c r="BF392" s="196">
        <f t="shared" ref="BF392:BF400" si="55">IF(N392="snížená",J392,0)</f>
        <v>0</v>
      </c>
      <c r="BG392" s="196">
        <f t="shared" ref="BG392:BG400" si="56">IF(N392="zákl. přenesená",J392,0)</f>
        <v>0</v>
      </c>
      <c r="BH392" s="196">
        <f t="shared" ref="BH392:BH400" si="57">IF(N392="sníž. přenesená",J392,0)</f>
        <v>0</v>
      </c>
      <c r="BI392" s="196">
        <f t="shared" ref="BI392:BI400" si="58">IF(N392="nulová",J392,0)</f>
        <v>0</v>
      </c>
      <c r="BJ392" s="17" t="s">
        <v>140</v>
      </c>
      <c r="BK392" s="196">
        <f t="shared" ref="BK392:BK400" si="59">ROUND(I392*H392,2)</f>
        <v>0</v>
      </c>
      <c r="BL392" s="17" t="s">
        <v>210</v>
      </c>
      <c r="BM392" s="195" t="s">
        <v>715</v>
      </c>
    </row>
    <row r="393" spans="1:65" s="2" customFormat="1" ht="24.2" customHeight="1">
      <c r="A393" s="34"/>
      <c r="B393" s="35"/>
      <c r="C393" s="183" t="s">
        <v>716</v>
      </c>
      <c r="D393" s="183" t="s">
        <v>135</v>
      </c>
      <c r="E393" s="184" t="s">
        <v>717</v>
      </c>
      <c r="F393" s="185" t="s">
        <v>718</v>
      </c>
      <c r="G393" s="186" t="s">
        <v>144</v>
      </c>
      <c r="H393" s="187">
        <v>5.68</v>
      </c>
      <c r="I393" s="188"/>
      <c r="J393" s="189">
        <f t="shared" si="50"/>
        <v>0</v>
      </c>
      <c r="K393" s="190"/>
      <c r="L393" s="39"/>
      <c r="M393" s="191" t="s">
        <v>1</v>
      </c>
      <c r="N393" s="192" t="s">
        <v>39</v>
      </c>
      <c r="O393" s="71"/>
      <c r="P393" s="193">
        <f t="shared" si="51"/>
        <v>0</v>
      </c>
      <c r="Q393" s="193">
        <v>0</v>
      </c>
      <c r="R393" s="193">
        <f t="shared" si="52"/>
        <v>0</v>
      </c>
      <c r="S393" s="193">
        <v>0</v>
      </c>
      <c r="T393" s="194">
        <f t="shared" si="5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5" t="s">
        <v>210</v>
      </c>
      <c r="AT393" s="195" t="s">
        <v>135</v>
      </c>
      <c r="AU393" s="195" t="s">
        <v>140</v>
      </c>
      <c r="AY393" s="17" t="s">
        <v>132</v>
      </c>
      <c r="BE393" s="196">
        <f t="shared" si="54"/>
        <v>0</v>
      </c>
      <c r="BF393" s="196">
        <f t="shared" si="55"/>
        <v>0</v>
      </c>
      <c r="BG393" s="196">
        <f t="shared" si="56"/>
        <v>0</v>
      </c>
      <c r="BH393" s="196">
        <f t="shared" si="57"/>
        <v>0</v>
      </c>
      <c r="BI393" s="196">
        <f t="shared" si="58"/>
        <v>0</v>
      </c>
      <c r="BJ393" s="17" t="s">
        <v>140</v>
      </c>
      <c r="BK393" s="196">
        <f t="shared" si="59"/>
        <v>0</v>
      </c>
      <c r="BL393" s="17" t="s">
        <v>210</v>
      </c>
      <c r="BM393" s="195" t="s">
        <v>719</v>
      </c>
    </row>
    <row r="394" spans="1:65" s="2" customFormat="1" ht="21.75" customHeight="1">
      <c r="A394" s="34"/>
      <c r="B394" s="35"/>
      <c r="C394" s="183" t="s">
        <v>720</v>
      </c>
      <c r="D394" s="183" t="s">
        <v>135</v>
      </c>
      <c r="E394" s="184" t="s">
        <v>721</v>
      </c>
      <c r="F394" s="185" t="s">
        <v>722</v>
      </c>
      <c r="G394" s="186" t="s">
        <v>144</v>
      </c>
      <c r="H394" s="187">
        <v>5.68</v>
      </c>
      <c r="I394" s="188"/>
      <c r="J394" s="189">
        <f t="shared" si="50"/>
        <v>0</v>
      </c>
      <c r="K394" s="190"/>
      <c r="L394" s="39"/>
      <c r="M394" s="191" t="s">
        <v>1</v>
      </c>
      <c r="N394" s="192" t="s">
        <v>39</v>
      </c>
      <c r="O394" s="71"/>
      <c r="P394" s="193">
        <f t="shared" si="51"/>
        <v>0</v>
      </c>
      <c r="Q394" s="193">
        <v>2.4232000000000001E-5</v>
      </c>
      <c r="R394" s="193">
        <f t="shared" si="52"/>
        <v>1.3763776E-4</v>
      </c>
      <c r="S394" s="193">
        <v>0</v>
      </c>
      <c r="T394" s="194">
        <f t="shared" si="5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5" t="s">
        <v>210</v>
      </c>
      <c r="AT394" s="195" t="s">
        <v>135</v>
      </c>
      <c r="AU394" s="195" t="s">
        <v>140</v>
      </c>
      <c r="AY394" s="17" t="s">
        <v>132</v>
      </c>
      <c r="BE394" s="196">
        <f t="shared" si="54"/>
        <v>0</v>
      </c>
      <c r="BF394" s="196">
        <f t="shared" si="55"/>
        <v>0</v>
      </c>
      <c r="BG394" s="196">
        <f t="shared" si="56"/>
        <v>0</v>
      </c>
      <c r="BH394" s="196">
        <f t="shared" si="57"/>
        <v>0</v>
      </c>
      <c r="BI394" s="196">
        <f t="shared" si="58"/>
        <v>0</v>
      </c>
      <c r="BJ394" s="17" t="s">
        <v>140</v>
      </c>
      <c r="BK394" s="196">
        <f t="shared" si="59"/>
        <v>0</v>
      </c>
      <c r="BL394" s="17" t="s">
        <v>210</v>
      </c>
      <c r="BM394" s="195" t="s">
        <v>723</v>
      </c>
    </row>
    <row r="395" spans="1:65" s="2" customFormat="1" ht="24.2" customHeight="1">
      <c r="A395" s="34"/>
      <c r="B395" s="35"/>
      <c r="C395" s="183" t="s">
        <v>724</v>
      </c>
      <c r="D395" s="183" t="s">
        <v>135</v>
      </c>
      <c r="E395" s="184" t="s">
        <v>725</v>
      </c>
      <c r="F395" s="185" t="s">
        <v>726</v>
      </c>
      <c r="G395" s="186" t="s">
        <v>144</v>
      </c>
      <c r="H395" s="187">
        <v>5.68</v>
      </c>
      <c r="I395" s="188"/>
      <c r="J395" s="189">
        <f t="shared" si="50"/>
        <v>0</v>
      </c>
      <c r="K395" s="190"/>
      <c r="L395" s="39"/>
      <c r="M395" s="191" t="s">
        <v>1</v>
      </c>
      <c r="N395" s="192" t="s">
        <v>39</v>
      </c>
      <c r="O395" s="71"/>
      <c r="P395" s="193">
        <f t="shared" si="51"/>
        <v>0</v>
      </c>
      <c r="Q395" s="193">
        <v>1.6875000000000001E-4</v>
      </c>
      <c r="R395" s="193">
        <f t="shared" si="52"/>
        <v>9.5850000000000004E-4</v>
      </c>
      <c r="S395" s="193">
        <v>0</v>
      </c>
      <c r="T395" s="194">
        <f t="shared" si="5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5" t="s">
        <v>210</v>
      </c>
      <c r="AT395" s="195" t="s">
        <v>135</v>
      </c>
      <c r="AU395" s="195" t="s">
        <v>140</v>
      </c>
      <c r="AY395" s="17" t="s">
        <v>132</v>
      </c>
      <c r="BE395" s="196">
        <f t="shared" si="54"/>
        <v>0</v>
      </c>
      <c r="BF395" s="196">
        <f t="shared" si="55"/>
        <v>0</v>
      </c>
      <c r="BG395" s="196">
        <f t="shared" si="56"/>
        <v>0</v>
      </c>
      <c r="BH395" s="196">
        <f t="shared" si="57"/>
        <v>0</v>
      </c>
      <c r="BI395" s="196">
        <f t="shared" si="58"/>
        <v>0</v>
      </c>
      <c r="BJ395" s="17" t="s">
        <v>140</v>
      </c>
      <c r="BK395" s="196">
        <f t="shared" si="59"/>
        <v>0</v>
      </c>
      <c r="BL395" s="17" t="s">
        <v>210</v>
      </c>
      <c r="BM395" s="195" t="s">
        <v>727</v>
      </c>
    </row>
    <row r="396" spans="1:65" s="2" customFormat="1" ht="24.2" customHeight="1">
      <c r="A396" s="34"/>
      <c r="B396" s="35"/>
      <c r="C396" s="183" t="s">
        <v>728</v>
      </c>
      <c r="D396" s="183" t="s">
        <v>135</v>
      </c>
      <c r="E396" s="184" t="s">
        <v>729</v>
      </c>
      <c r="F396" s="185" t="s">
        <v>730</v>
      </c>
      <c r="G396" s="186" t="s">
        <v>144</v>
      </c>
      <c r="H396" s="187">
        <v>5.68</v>
      </c>
      <c r="I396" s="188"/>
      <c r="J396" s="189">
        <f t="shared" si="50"/>
        <v>0</v>
      </c>
      <c r="K396" s="190"/>
      <c r="L396" s="39"/>
      <c r="M396" s="191" t="s">
        <v>1</v>
      </c>
      <c r="N396" s="192" t="s">
        <v>39</v>
      </c>
      <c r="O396" s="71"/>
      <c r="P396" s="193">
        <f t="shared" si="51"/>
        <v>0</v>
      </c>
      <c r="Q396" s="193">
        <v>1.2766000000000001E-4</v>
      </c>
      <c r="R396" s="193">
        <f t="shared" si="52"/>
        <v>7.2510879999999997E-4</v>
      </c>
      <c r="S396" s="193">
        <v>0</v>
      </c>
      <c r="T396" s="194">
        <f t="shared" si="5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5" t="s">
        <v>210</v>
      </c>
      <c r="AT396" s="195" t="s">
        <v>135</v>
      </c>
      <c r="AU396" s="195" t="s">
        <v>140</v>
      </c>
      <c r="AY396" s="17" t="s">
        <v>132</v>
      </c>
      <c r="BE396" s="196">
        <f t="shared" si="54"/>
        <v>0</v>
      </c>
      <c r="BF396" s="196">
        <f t="shared" si="55"/>
        <v>0</v>
      </c>
      <c r="BG396" s="196">
        <f t="shared" si="56"/>
        <v>0</v>
      </c>
      <c r="BH396" s="196">
        <f t="shared" si="57"/>
        <v>0</v>
      </c>
      <c r="BI396" s="196">
        <f t="shared" si="58"/>
        <v>0</v>
      </c>
      <c r="BJ396" s="17" t="s">
        <v>140</v>
      </c>
      <c r="BK396" s="196">
        <f t="shared" si="59"/>
        <v>0</v>
      </c>
      <c r="BL396" s="17" t="s">
        <v>210</v>
      </c>
      <c r="BM396" s="195" t="s">
        <v>731</v>
      </c>
    </row>
    <row r="397" spans="1:65" s="2" customFormat="1" ht="24.2" customHeight="1">
      <c r="A397" s="34"/>
      <c r="B397" s="35"/>
      <c r="C397" s="183" t="s">
        <v>732</v>
      </c>
      <c r="D397" s="183" t="s">
        <v>135</v>
      </c>
      <c r="E397" s="184" t="s">
        <v>733</v>
      </c>
      <c r="F397" s="185" t="s">
        <v>734</v>
      </c>
      <c r="G397" s="186" t="s">
        <v>144</v>
      </c>
      <c r="H397" s="187">
        <v>5.68</v>
      </c>
      <c r="I397" s="188"/>
      <c r="J397" s="189">
        <f t="shared" si="50"/>
        <v>0</v>
      </c>
      <c r="K397" s="190"/>
      <c r="L397" s="39"/>
      <c r="M397" s="191" t="s">
        <v>1</v>
      </c>
      <c r="N397" s="192" t="s">
        <v>39</v>
      </c>
      <c r="O397" s="71"/>
      <c r="P397" s="193">
        <f t="shared" si="51"/>
        <v>0</v>
      </c>
      <c r="Q397" s="193">
        <v>1.2305000000000001E-4</v>
      </c>
      <c r="R397" s="193">
        <f t="shared" si="52"/>
        <v>6.9892399999999996E-4</v>
      </c>
      <c r="S397" s="193">
        <v>0</v>
      </c>
      <c r="T397" s="194">
        <f t="shared" si="53"/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95" t="s">
        <v>210</v>
      </c>
      <c r="AT397" s="195" t="s">
        <v>135</v>
      </c>
      <c r="AU397" s="195" t="s">
        <v>140</v>
      </c>
      <c r="AY397" s="17" t="s">
        <v>132</v>
      </c>
      <c r="BE397" s="196">
        <f t="shared" si="54"/>
        <v>0</v>
      </c>
      <c r="BF397" s="196">
        <f t="shared" si="55"/>
        <v>0</v>
      </c>
      <c r="BG397" s="196">
        <f t="shared" si="56"/>
        <v>0</v>
      </c>
      <c r="BH397" s="196">
        <f t="shared" si="57"/>
        <v>0</v>
      </c>
      <c r="BI397" s="196">
        <f t="shared" si="58"/>
        <v>0</v>
      </c>
      <c r="BJ397" s="17" t="s">
        <v>140</v>
      </c>
      <c r="BK397" s="196">
        <f t="shared" si="59"/>
        <v>0</v>
      </c>
      <c r="BL397" s="17" t="s">
        <v>210</v>
      </c>
      <c r="BM397" s="195" t="s">
        <v>735</v>
      </c>
    </row>
    <row r="398" spans="1:65" s="2" customFormat="1" ht="24.2" customHeight="1">
      <c r="A398" s="34"/>
      <c r="B398" s="35"/>
      <c r="C398" s="183" t="s">
        <v>736</v>
      </c>
      <c r="D398" s="183" t="s">
        <v>135</v>
      </c>
      <c r="E398" s="184" t="s">
        <v>737</v>
      </c>
      <c r="F398" s="185" t="s">
        <v>738</v>
      </c>
      <c r="G398" s="186" t="s">
        <v>144</v>
      </c>
      <c r="H398" s="187">
        <v>5.68</v>
      </c>
      <c r="I398" s="188"/>
      <c r="J398" s="189">
        <f t="shared" si="50"/>
        <v>0</v>
      </c>
      <c r="K398" s="190"/>
      <c r="L398" s="39"/>
      <c r="M398" s="191" t="s">
        <v>1</v>
      </c>
      <c r="N398" s="192" t="s">
        <v>39</v>
      </c>
      <c r="O398" s="71"/>
      <c r="P398" s="193">
        <f t="shared" si="51"/>
        <v>0</v>
      </c>
      <c r="Q398" s="193">
        <v>2.875E-4</v>
      </c>
      <c r="R398" s="193">
        <f t="shared" si="52"/>
        <v>1.6329999999999999E-3</v>
      </c>
      <c r="S398" s="193">
        <v>0</v>
      </c>
      <c r="T398" s="194">
        <f t="shared" si="53"/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5" t="s">
        <v>210</v>
      </c>
      <c r="AT398" s="195" t="s">
        <v>135</v>
      </c>
      <c r="AU398" s="195" t="s">
        <v>140</v>
      </c>
      <c r="AY398" s="17" t="s">
        <v>132</v>
      </c>
      <c r="BE398" s="196">
        <f t="shared" si="54"/>
        <v>0</v>
      </c>
      <c r="BF398" s="196">
        <f t="shared" si="55"/>
        <v>0</v>
      </c>
      <c r="BG398" s="196">
        <f t="shared" si="56"/>
        <v>0</v>
      </c>
      <c r="BH398" s="196">
        <f t="shared" si="57"/>
        <v>0</v>
      </c>
      <c r="BI398" s="196">
        <f t="shared" si="58"/>
        <v>0</v>
      </c>
      <c r="BJ398" s="17" t="s">
        <v>140</v>
      </c>
      <c r="BK398" s="196">
        <f t="shared" si="59"/>
        <v>0</v>
      </c>
      <c r="BL398" s="17" t="s">
        <v>210</v>
      </c>
      <c r="BM398" s="195" t="s">
        <v>739</v>
      </c>
    </row>
    <row r="399" spans="1:65" s="2" customFormat="1" ht="24.2" customHeight="1">
      <c r="A399" s="34"/>
      <c r="B399" s="35"/>
      <c r="C399" s="183" t="s">
        <v>740</v>
      </c>
      <c r="D399" s="183" t="s">
        <v>135</v>
      </c>
      <c r="E399" s="184" t="s">
        <v>741</v>
      </c>
      <c r="F399" s="185" t="s">
        <v>742</v>
      </c>
      <c r="G399" s="186" t="s">
        <v>144</v>
      </c>
      <c r="H399" s="187">
        <v>5.68</v>
      </c>
      <c r="I399" s="188"/>
      <c r="J399" s="189">
        <f t="shared" si="50"/>
        <v>0</v>
      </c>
      <c r="K399" s="190"/>
      <c r="L399" s="39"/>
      <c r="M399" s="191" t="s">
        <v>1</v>
      </c>
      <c r="N399" s="192" t="s">
        <v>39</v>
      </c>
      <c r="O399" s="71"/>
      <c r="P399" s="193">
        <f t="shared" si="51"/>
        <v>0</v>
      </c>
      <c r="Q399" s="193">
        <v>3.2283399999999998E-4</v>
      </c>
      <c r="R399" s="193">
        <f t="shared" si="52"/>
        <v>1.8336971199999998E-3</v>
      </c>
      <c r="S399" s="193">
        <v>0</v>
      </c>
      <c r="T399" s="194">
        <f t="shared" si="53"/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5" t="s">
        <v>210</v>
      </c>
      <c r="AT399" s="195" t="s">
        <v>135</v>
      </c>
      <c r="AU399" s="195" t="s">
        <v>140</v>
      </c>
      <c r="AY399" s="17" t="s">
        <v>132</v>
      </c>
      <c r="BE399" s="196">
        <f t="shared" si="54"/>
        <v>0</v>
      </c>
      <c r="BF399" s="196">
        <f t="shared" si="55"/>
        <v>0</v>
      </c>
      <c r="BG399" s="196">
        <f t="shared" si="56"/>
        <v>0</v>
      </c>
      <c r="BH399" s="196">
        <f t="shared" si="57"/>
        <v>0</v>
      </c>
      <c r="BI399" s="196">
        <f t="shared" si="58"/>
        <v>0</v>
      </c>
      <c r="BJ399" s="17" t="s">
        <v>140</v>
      </c>
      <c r="BK399" s="196">
        <f t="shared" si="59"/>
        <v>0</v>
      </c>
      <c r="BL399" s="17" t="s">
        <v>210</v>
      </c>
      <c r="BM399" s="195" t="s">
        <v>743</v>
      </c>
    </row>
    <row r="400" spans="1:65" s="2" customFormat="1" ht="24.2" customHeight="1">
      <c r="A400" s="34"/>
      <c r="B400" s="35"/>
      <c r="C400" s="183" t="s">
        <v>744</v>
      </c>
      <c r="D400" s="183" t="s">
        <v>135</v>
      </c>
      <c r="E400" s="184" t="s">
        <v>745</v>
      </c>
      <c r="F400" s="185" t="s">
        <v>746</v>
      </c>
      <c r="G400" s="186" t="s">
        <v>144</v>
      </c>
      <c r="H400" s="187">
        <v>9</v>
      </c>
      <c r="I400" s="188"/>
      <c r="J400" s="189">
        <f t="shared" si="50"/>
        <v>0</v>
      </c>
      <c r="K400" s="190"/>
      <c r="L400" s="39"/>
      <c r="M400" s="191" t="s">
        <v>1</v>
      </c>
      <c r="N400" s="192" t="s">
        <v>39</v>
      </c>
      <c r="O400" s="71"/>
      <c r="P400" s="193">
        <f t="shared" si="51"/>
        <v>0</v>
      </c>
      <c r="Q400" s="193">
        <v>6.7000000000000002E-5</v>
      </c>
      <c r="R400" s="193">
        <f t="shared" si="52"/>
        <v>6.0300000000000002E-4</v>
      </c>
      <c r="S400" s="193">
        <v>0</v>
      </c>
      <c r="T400" s="194">
        <f t="shared" si="53"/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5" t="s">
        <v>210</v>
      </c>
      <c r="AT400" s="195" t="s">
        <v>135</v>
      </c>
      <c r="AU400" s="195" t="s">
        <v>140</v>
      </c>
      <c r="AY400" s="17" t="s">
        <v>132</v>
      </c>
      <c r="BE400" s="196">
        <f t="shared" si="54"/>
        <v>0</v>
      </c>
      <c r="BF400" s="196">
        <f t="shared" si="55"/>
        <v>0</v>
      </c>
      <c r="BG400" s="196">
        <f t="shared" si="56"/>
        <v>0</v>
      </c>
      <c r="BH400" s="196">
        <f t="shared" si="57"/>
        <v>0</v>
      </c>
      <c r="BI400" s="196">
        <f t="shared" si="58"/>
        <v>0</v>
      </c>
      <c r="BJ400" s="17" t="s">
        <v>140</v>
      </c>
      <c r="BK400" s="196">
        <f t="shared" si="59"/>
        <v>0</v>
      </c>
      <c r="BL400" s="17" t="s">
        <v>210</v>
      </c>
      <c r="BM400" s="195" t="s">
        <v>747</v>
      </c>
    </row>
    <row r="401" spans="1:65" s="13" customFormat="1" ht="11.25">
      <c r="B401" s="197"/>
      <c r="C401" s="198"/>
      <c r="D401" s="199" t="s">
        <v>146</v>
      </c>
      <c r="E401" s="200" t="s">
        <v>1</v>
      </c>
      <c r="F401" s="201" t="s">
        <v>748</v>
      </c>
      <c r="G401" s="198"/>
      <c r="H401" s="200" t="s">
        <v>1</v>
      </c>
      <c r="I401" s="202"/>
      <c r="J401" s="198"/>
      <c r="K401" s="198"/>
      <c r="L401" s="203"/>
      <c r="M401" s="204"/>
      <c r="N401" s="205"/>
      <c r="O401" s="205"/>
      <c r="P401" s="205"/>
      <c r="Q401" s="205"/>
      <c r="R401" s="205"/>
      <c r="S401" s="205"/>
      <c r="T401" s="206"/>
      <c r="AT401" s="207" t="s">
        <v>146</v>
      </c>
      <c r="AU401" s="207" t="s">
        <v>140</v>
      </c>
      <c r="AV401" s="13" t="s">
        <v>81</v>
      </c>
      <c r="AW401" s="13" t="s">
        <v>31</v>
      </c>
      <c r="AX401" s="13" t="s">
        <v>73</v>
      </c>
      <c r="AY401" s="207" t="s">
        <v>132</v>
      </c>
    </row>
    <row r="402" spans="1:65" s="14" customFormat="1" ht="11.25">
      <c r="B402" s="208"/>
      <c r="C402" s="209"/>
      <c r="D402" s="199" t="s">
        <v>146</v>
      </c>
      <c r="E402" s="210" t="s">
        <v>1</v>
      </c>
      <c r="F402" s="211" t="s">
        <v>749</v>
      </c>
      <c r="G402" s="209"/>
      <c r="H402" s="212">
        <v>9</v>
      </c>
      <c r="I402" s="213"/>
      <c r="J402" s="209"/>
      <c r="K402" s="209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146</v>
      </c>
      <c r="AU402" s="218" t="s">
        <v>140</v>
      </c>
      <c r="AV402" s="14" t="s">
        <v>140</v>
      </c>
      <c r="AW402" s="14" t="s">
        <v>31</v>
      </c>
      <c r="AX402" s="14" t="s">
        <v>81</v>
      </c>
      <c r="AY402" s="218" t="s">
        <v>132</v>
      </c>
    </row>
    <row r="403" spans="1:65" s="2" customFormat="1" ht="16.5" customHeight="1">
      <c r="A403" s="34"/>
      <c r="B403" s="35"/>
      <c r="C403" s="183" t="s">
        <v>750</v>
      </c>
      <c r="D403" s="183" t="s">
        <v>135</v>
      </c>
      <c r="E403" s="184" t="s">
        <v>751</v>
      </c>
      <c r="F403" s="185" t="s">
        <v>752</v>
      </c>
      <c r="G403" s="186" t="s">
        <v>144</v>
      </c>
      <c r="H403" s="187">
        <v>9</v>
      </c>
      <c r="I403" s="188"/>
      <c r="J403" s="189">
        <f t="shared" ref="J403:J408" si="60">ROUND(I403*H403,2)</f>
        <v>0</v>
      </c>
      <c r="K403" s="190"/>
      <c r="L403" s="39"/>
      <c r="M403" s="191" t="s">
        <v>1</v>
      </c>
      <c r="N403" s="192" t="s">
        <v>39</v>
      </c>
      <c r="O403" s="71"/>
      <c r="P403" s="193">
        <f t="shared" ref="P403:P408" si="61">O403*H403</f>
        <v>0</v>
      </c>
      <c r="Q403" s="193">
        <v>0</v>
      </c>
      <c r="R403" s="193">
        <f t="shared" ref="R403:R408" si="62">Q403*H403</f>
        <v>0</v>
      </c>
      <c r="S403" s="193">
        <v>0</v>
      </c>
      <c r="T403" s="194">
        <f t="shared" ref="T403:T408" si="63"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5" t="s">
        <v>210</v>
      </c>
      <c r="AT403" s="195" t="s">
        <v>135</v>
      </c>
      <c r="AU403" s="195" t="s">
        <v>140</v>
      </c>
      <c r="AY403" s="17" t="s">
        <v>132</v>
      </c>
      <c r="BE403" s="196">
        <f t="shared" ref="BE403:BE408" si="64">IF(N403="základní",J403,0)</f>
        <v>0</v>
      </c>
      <c r="BF403" s="196">
        <f t="shared" ref="BF403:BF408" si="65">IF(N403="snížená",J403,0)</f>
        <v>0</v>
      </c>
      <c r="BG403" s="196">
        <f t="shared" ref="BG403:BG408" si="66">IF(N403="zákl. přenesená",J403,0)</f>
        <v>0</v>
      </c>
      <c r="BH403" s="196">
        <f t="shared" ref="BH403:BH408" si="67">IF(N403="sníž. přenesená",J403,0)</f>
        <v>0</v>
      </c>
      <c r="BI403" s="196">
        <f t="shared" ref="BI403:BI408" si="68">IF(N403="nulová",J403,0)</f>
        <v>0</v>
      </c>
      <c r="BJ403" s="17" t="s">
        <v>140</v>
      </c>
      <c r="BK403" s="196">
        <f t="shared" ref="BK403:BK408" si="69">ROUND(I403*H403,2)</f>
        <v>0</v>
      </c>
      <c r="BL403" s="17" t="s">
        <v>210</v>
      </c>
      <c r="BM403" s="195" t="s">
        <v>753</v>
      </c>
    </row>
    <row r="404" spans="1:65" s="2" customFormat="1" ht="24.2" customHeight="1">
      <c r="A404" s="34"/>
      <c r="B404" s="35"/>
      <c r="C404" s="183" t="s">
        <v>754</v>
      </c>
      <c r="D404" s="183" t="s">
        <v>135</v>
      </c>
      <c r="E404" s="184" t="s">
        <v>755</v>
      </c>
      <c r="F404" s="185" t="s">
        <v>756</v>
      </c>
      <c r="G404" s="186" t="s">
        <v>144</v>
      </c>
      <c r="H404" s="187">
        <v>9</v>
      </c>
      <c r="I404" s="188"/>
      <c r="J404" s="189">
        <f t="shared" si="60"/>
        <v>0</v>
      </c>
      <c r="K404" s="190"/>
      <c r="L404" s="39"/>
      <c r="M404" s="191" t="s">
        <v>1</v>
      </c>
      <c r="N404" s="192" t="s">
        <v>39</v>
      </c>
      <c r="O404" s="71"/>
      <c r="P404" s="193">
        <f t="shared" si="61"/>
        <v>0</v>
      </c>
      <c r="Q404" s="193">
        <v>1.4375E-4</v>
      </c>
      <c r="R404" s="193">
        <f t="shared" si="62"/>
        <v>1.29375E-3</v>
      </c>
      <c r="S404" s="193">
        <v>0</v>
      </c>
      <c r="T404" s="194">
        <f t="shared" si="6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5" t="s">
        <v>210</v>
      </c>
      <c r="AT404" s="195" t="s">
        <v>135</v>
      </c>
      <c r="AU404" s="195" t="s">
        <v>140</v>
      </c>
      <c r="AY404" s="17" t="s">
        <v>132</v>
      </c>
      <c r="BE404" s="196">
        <f t="shared" si="64"/>
        <v>0</v>
      </c>
      <c r="BF404" s="196">
        <f t="shared" si="65"/>
        <v>0</v>
      </c>
      <c r="BG404" s="196">
        <f t="shared" si="66"/>
        <v>0</v>
      </c>
      <c r="BH404" s="196">
        <f t="shared" si="67"/>
        <v>0</v>
      </c>
      <c r="BI404" s="196">
        <f t="shared" si="68"/>
        <v>0</v>
      </c>
      <c r="BJ404" s="17" t="s">
        <v>140</v>
      </c>
      <c r="BK404" s="196">
        <f t="shared" si="69"/>
        <v>0</v>
      </c>
      <c r="BL404" s="17" t="s">
        <v>210</v>
      </c>
      <c r="BM404" s="195" t="s">
        <v>757</v>
      </c>
    </row>
    <row r="405" spans="1:65" s="2" customFormat="1" ht="24.2" customHeight="1">
      <c r="A405" s="34"/>
      <c r="B405" s="35"/>
      <c r="C405" s="183" t="s">
        <v>758</v>
      </c>
      <c r="D405" s="183" t="s">
        <v>135</v>
      </c>
      <c r="E405" s="184" t="s">
        <v>759</v>
      </c>
      <c r="F405" s="185" t="s">
        <v>760</v>
      </c>
      <c r="G405" s="186" t="s">
        <v>144</v>
      </c>
      <c r="H405" s="187">
        <v>9</v>
      </c>
      <c r="I405" s="188"/>
      <c r="J405" s="189">
        <f t="shared" si="60"/>
        <v>0</v>
      </c>
      <c r="K405" s="190"/>
      <c r="L405" s="39"/>
      <c r="M405" s="191" t="s">
        <v>1</v>
      </c>
      <c r="N405" s="192" t="s">
        <v>39</v>
      </c>
      <c r="O405" s="71"/>
      <c r="P405" s="193">
        <f t="shared" si="61"/>
        <v>0</v>
      </c>
      <c r="Q405" s="193">
        <v>1.2305000000000001E-4</v>
      </c>
      <c r="R405" s="193">
        <f t="shared" si="62"/>
        <v>1.1074500000000001E-3</v>
      </c>
      <c r="S405" s="193">
        <v>0</v>
      </c>
      <c r="T405" s="194">
        <f t="shared" si="6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5" t="s">
        <v>210</v>
      </c>
      <c r="AT405" s="195" t="s">
        <v>135</v>
      </c>
      <c r="AU405" s="195" t="s">
        <v>140</v>
      </c>
      <c r="AY405" s="17" t="s">
        <v>132</v>
      </c>
      <c r="BE405" s="196">
        <f t="shared" si="64"/>
        <v>0</v>
      </c>
      <c r="BF405" s="196">
        <f t="shared" si="65"/>
        <v>0</v>
      </c>
      <c r="BG405" s="196">
        <f t="shared" si="66"/>
        <v>0</v>
      </c>
      <c r="BH405" s="196">
        <f t="shared" si="67"/>
        <v>0</v>
      </c>
      <c r="BI405" s="196">
        <f t="shared" si="68"/>
        <v>0</v>
      </c>
      <c r="BJ405" s="17" t="s">
        <v>140</v>
      </c>
      <c r="BK405" s="196">
        <f t="shared" si="69"/>
        <v>0</v>
      </c>
      <c r="BL405" s="17" t="s">
        <v>210</v>
      </c>
      <c r="BM405" s="195" t="s">
        <v>761</v>
      </c>
    </row>
    <row r="406" spans="1:65" s="2" customFormat="1" ht="24.2" customHeight="1">
      <c r="A406" s="34"/>
      <c r="B406" s="35"/>
      <c r="C406" s="183" t="s">
        <v>762</v>
      </c>
      <c r="D406" s="183" t="s">
        <v>135</v>
      </c>
      <c r="E406" s="184" t="s">
        <v>763</v>
      </c>
      <c r="F406" s="185" t="s">
        <v>764</v>
      </c>
      <c r="G406" s="186" t="s">
        <v>144</v>
      </c>
      <c r="H406" s="187">
        <v>9</v>
      </c>
      <c r="I406" s="188"/>
      <c r="J406" s="189">
        <f t="shared" si="60"/>
        <v>0</v>
      </c>
      <c r="K406" s="190"/>
      <c r="L406" s="39"/>
      <c r="M406" s="191" t="s">
        <v>1</v>
      </c>
      <c r="N406" s="192" t="s">
        <v>39</v>
      </c>
      <c r="O406" s="71"/>
      <c r="P406" s="193">
        <f t="shared" si="61"/>
        <v>0</v>
      </c>
      <c r="Q406" s="193">
        <v>1.2305000000000001E-4</v>
      </c>
      <c r="R406" s="193">
        <f t="shared" si="62"/>
        <v>1.1074500000000001E-3</v>
      </c>
      <c r="S406" s="193">
        <v>0</v>
      </c>
      <c r="T406" s="194">
        <f t="shared" si="6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5" t="s">
        <v>210</v>
      </c>
      <c r="AT406" s="195" t="s">
        <v>135</v>
      </c>
      <c r="AU406" s="195" t="s">
        <v>140</v>
      </c>
      <c r="AY406" s="17" t="s">
        <v>132</v>
      </c>
      <c r="BE406" s="196">
        <f t="shared" si="64"/>
        <v>0</v>
      </c>
      <c r="BF406" s="196">
        <f t="shared" si="65"/>
        <v>0</v>
      </c>
      <c r="BG406" s="196">
        <f t="shared" si="66"/>
        <v>0</v>
      </c>
      <c r="BH406" s="196">
        <f t="shared" si="67"/>
        <v>0</v>
      </c>
      <c r="BI406" s="196">
        <f t="shared" si="68"/>
        <v>0</v>
      </c>
      <c r="BJ406" s="17" t="s">
        <v>140</v>
      </c>
      <c r="BK406" s="196">
        <f t="shared" si="69"/>
        <v>0</v>
      </c>
      <c r="BL406" s="17" t="s">
        <v>210</v>
      </c>
      <c r="BM406" s="195" t="s">
        <v>765</v>
      </c>
    </row>
    <row r="407" spans="1:65" s="2" customFormat="1" ht="24.2" customHeight="1">
      <c r="A407" s="34"/>
      <c r="B407" s="35"/>
      <c r="C407" s="183" t="s">
        <v>766</v>
      </c>
      <c r="D407" s="183" t="s">
        <v>135</v>
      </c>
      <c r="E407" s="184" t="s">
        <v>767</v>
      </c>
      <c r="F407" s="185" t="s">
        <v>768</v>
      </c>
      <c r="G407" s="186" t="s">
        <v>144</v>
      </c>
      <c r="H407" s="187">
        <v>9</v>
      </c>
      <c r="I407" s="188"/>
      <c r="J407" s="189">
        <f t="shared" si="60"/>
        <v>0</v>
      </c>
      <c r="K407" s="190"/>
      <c r="L407" s="39"/>
      <c r="M407" s="191" t="s">
        <v>1</v>
      </c>
      <c r="N407" s="192" t="s">
        <v>39</v>
      </c>
      <c r="O407" s="71"/>
      <c r="P407" s="193">
        <f t="shared" si="61"/>
        <v>0</v>
      </c>
      <c r="Q407" s="193">
        <v>3.0000000000000001E-5</v>
      </c>
      <c r="R407" s="193">
        <f t="shared" si="62"/>
        <v>2.7E-4</v>
      </c>
      <c r="S407" s="193">
        <v>0</v>
      </c>
      <c r="T407" s="194">
        <f t="shared" si="6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5" t="s">
        <v>210</v>
      </c>
      <c r="AT407" s="195" t="s">
        <v>135</v>
      </c>
      <c r="AU407" s="195" t="s">
        <v>140</v>
      </c>
      <c r="AY407" s="17" t="s">
        <v>132</v>
      </c>
      <c r="BE407" s="196">
        <f t="shared" si="64"/>
        <v>0</v>
      </c>
      <c r="BF407" s="196">
        <f t="shared" si="65"/>
        <v>0</v>
      </c>
      <c r="BG407" s="196">
        <f t="shared" si="66"/>
        <v>0</v>
      </c>
      <c r="BH407" s="196">
        <f t="shared" si="67"/>
        <v>0</v>
      </c>
      <c r="BI407" s="196">
        <f t="shared" si="68"/>
        <v>0</v>
      </c>
      <c r="BJ407" s="17" t="s">
        <v>140</v>
      </c>
      <c r="BK407" s="196">
        <f t="shared" si="69"/>
        <v>0</v>
      </c>
      <c r="BL407" s="17" t="s">
        <v>210</v>
      </c>
      <c r="BM407" s="195" t="s">
        <v>769</v>
      </c>
    </row>
    <row r="408" spans="1:65" s="2" customFormat="1" ht="24.2" customHeight="1">
      <c r="A408" s="34"/>
      <c r="B408" s="35"/>
      <c r="C408" s="183" t="s">
        <v>770</v>
      </c>
      <c r="D408" s="183" t="s">
        <v>135</v>
      </c>
      <c r="E408" s="184" t="s">
        <v>771</v>
      </c>
      <c r="F408" s="185" t="s">
        <v>772</v>
      </c>
      <c r="G408" s="186" t="s">
        <v>144</v>
      </c>
      <c r="H408" s="187">
        <v>15.05</v>
      </c>
      <c r="I408" s="188"/>
      <c r="J408" s="189">
        <f t="shared" si="60"/>
        <v>0</v>
      </c>
      <c r="K408" s="190"/>
      <c r="L408" s="39"/>
      <c r="M408" s="191" t="s">
        <v>1</v>
      </c>
      <c r="N408" s="192" t="s">
        <v>39</v>
      </c>
      <c r="O408" s="71"/>
      <c r="P408" s="193">
        <f t="shared" si="61"/>
        <v>0</v>
      </c>
      <c r="Q408" s="193">
        <v>9.0000000000000006E-5</v>
      </c>
      <c r="R408" s="193">
        <f t="shared" si="62"/>
        <v>1.3545000000000002E-3</v>
      </c>
      <c r="S408" s="193">
        <v>0</v>
      </c>
      <c r="T408" s="194">
        <f t="shared" si="6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5" t="s">
        <v>210</v>
      </c>
      <c r="AT408" s="195" t="s">
        <v>135</v>
      </c>
      <c r="AU408" s="195" t="s">
        <v>140</v>
      </c>
      <c r="AY408" s="17" t="s">
        <v>132</v>
      </c>
      <c r="BE408" s="196">
        <f t="shared" si="64"/>
        <v>0</v>
      </c>
      <c r="BF408" s="196">
        <f t="shared" si="65"/>
        <v>0</v>
      </c>
      <c r="BG408" s="196">
        <f t="shared" si="66"/>
        <v>0</v>
      </c>
      <c r="BH408" s="196">
        <f t="shared" si="67"/>
        <v>0</v>
      </c>
      <c r="BI408" s="196">
        <f t="shared" si="68"/>
        <v>0</v>
      </c>
      <c r="BJ408" s="17" t="s">
        <v>140</v>
      </c>
      <c r="BK408" s="196">
        <f t="shared" si="69"/>
        <v>0</v>
      </c>
      <c r="BL408" s="17" t="s">
        <v>210</v>
      </c>
      <c r="BM408" s="195" t="s">
        <v>773</v>
      </c>
    </row>
    <row r="409" spans="1:65" s="13" customFormat="1" ht="11.25">
      <c r="B409" s="197"/>
      <c r="C409" s="198"/>
      <c r="D409" s="199" t="s">
        <v>146</v>
      </c>
      <c r="E409" s="200" t="s">
        <v>1</v>
      </c>
      <c r="F409" s="201" t="s">
        <v>358</v>
      </c>
      <c r="G409" s="198"/>
      <c r="H409" s="200" t="s">
        <v>1</v>
      </c>
      <c r="I409" s="202"/>
      <c r="J409" s="198"/>
      <c r="K409" s="198"/>
      <c r="L409" s="203"/>
      <c r="M409" s="204"/>
      <c r="N409" s="205"/>
      <c r="O409" s="205"/>
      <c r="P409" s="205"/>
      <c r="Q409" s="205"/>
      <c r="R409" s="205"/>
      <c r="S409" s="205"/>
      <c r="T409" s="206"/>
      <c r="AT409" s="207" t="s">
        <v>146</v>
      </c>
      <c r="AU409" s="207" t="s">
        <v>140</v>
      </c>
      <c r="AV409" s="13" t="s">
        <v>81</v>
      </c>
      <c r="AW409" s="13" t="s">
        <v>31</v>
      </c>
      <c r="AX409" s="13" t="s">
        <v>73</v>
      </c>
      <c r="AY409" s="207" t="s">
        <v>132</v>
      </c>
    </row>
    <row r="410" spans="1:65" s="14" customFormat="1" ht="11.25">
      <c r="B410" s="208"/>
      <c r="C410" s="209"/>
      <c r="D410" s="199" t="s">
        <v>146</v>
      </c>
      <c r="E410" s="210" t="s">
        <v>1</v>
      </c>
      <c r="F410" s="211" t="s">
        <v>774</v>
      </c>
      <c r="G410" s="209"/>
      <c r="H410" s="212">
        <v>9.1</v>
      </c>
      <c r="I410" s="213"/>
      <c r="J410" s="209"/>
      <c r="K410" s="209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146</v>
      </c>
      <c r="AU410" s="218" t="s">
        <v>140</v>
      </c>
      <c r="AV410" s="14" t="s">
        <v>140</v>
      </c>
      <c r="AW410" s="14" t="s">
        <v>31</v>
      </c>
      <c r="AX410" s="14" t="s">
        <v>73</v>
      </c>
      <c r="AY410" s="218" t="s">
        <v>132</v>
      </c>
    </row>
    <row r="411" spans="1:65" s="13" customFormat="1" ht="11.25">
      <c r="B411" s="197"/>
      <c r="C411" s="198"/>
      <c r="D411" s="199" t="s">
        <v>146</v>
      </c>
      <c r="E411" s="200" t="s">
        <v>1</v>
      </c>
      <c r="F411" s="201" t="s">
        <v>360</v>
      </c>
      <c r="G411" s="198"/>
      <c r="H411" s="200" t="s">
        <v>1</v>
      </c>
      <c r="I411" s="202"/>
      <c r="J411" s="198"/>
      <c r="K411" s="198"/>
      <c r="L411" s="203"/>
      <c r="M411" s="204"/>
      <c r="N411" s="205"/>
      <c r="O411" s="205"/>
      <c r="P411" s="205"/>
      <c r="Q411" s="205"/>
      <c r="R411" s="205"/>
      <c r="S411" s="205"/>
      <c r="T411" s="206"/>
      <c r="AT411" s="207" t="s">
        <v>146</v>
      </c>
      <c r="AU411" s="207" t="s">
        <v>140</v>
      </c>
      <c r="AV411" s="13" t="s">
        <v>81</v>
      </c>
      <c r="AW411" s="13" t="s">
        <v>31</v>
      </c>
      <c r="AX411" s="13" t="s">
        <v>73</v>
      </c>
      <c r="AY411" s="207" t="s">
        <v>132</v>
      </c>
    </row>
    <row r="412" spans="1:65" s="14" customFormat="1" ht="11.25">
      <c r="B412" s="208"/>
      <c r="C412" s="209"/>
      <c r="D412" s="199" t="s">
        <v>146</v>
      </c>
      <c r="E412" s="210" t="s">
        <v>1</v>
      </c>
      <c r="F412" s="211" t="s">
        <v>361</v>
      </c>
      <c r="G412" s="209"/>
      <c r="H412" s="212">
        <v>4.1999999999999993</v>
      </c>
      <c r="I412" s="213"/>
      <c r="J412" s="209"/>
      <c r="K412" s="209"/>
      <c r="L412" s="214"/>
      <c r="M412" s="215"/>
      <c r="N412" s="216"/>
      <c r="O412" s="216"/>
      <c r="P412" s="216"/>
      <c r="Q412" s="216"/>
      <c r="R412" s="216"/>
      <c r="S412" s="216"/>
      <c r="T412" s="217"/>
      <c r="AT412" s="218" t="s">
        <v>146</v>
      </c>
      <c r="AU412" s="218" t="s">
        <v>140</v>
      </c>
      <c r="AV412" s="14" t="s">
        <v>140</v>
      </c>
      <c r="AW412" s="14" t="s">
        <v>31</v>
      </c>
      <c r="AX412" s="14" t="s">
        <v>73</v>
      </c>
      <c r="AY412" s="218" t="s">
        <v>132</v>
      </c>
    </row>
    <row r="413" spans="1:65" s="13" customFormat="1" ht="11.25">
      <c r="B413" s="197"/>
      <c r="C413" s="198"/>
      <c r="D413" s="199" t="s">
        <v>146</v>
      </c>
      <c r="E413" s="200" t="s">
        <v>1</v>
      </c>
      <c r="F413" s="201" t="s">
        <v>348</v>
      </c>
      <c r="G413" s="198"/>
      <c r="H413" s="200" t="s">
        <v>1</v>
      </c>
      <c r="I413" s="202"/>
      <c r="J413" s="198"/>
      <c r="K413" s="198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146</v>
      </c>
      <c r="AU413" s="207" t="s">
        <v>140</v>
      </c>
      <c r="AV413" s="13" t="s">
        <v>81</v>
      </c>
      <c r="AW413" s="13" t="s">
        <v>31</v>
      </c>
      <c r="AX413" s="13" t="s">
        <v>73</v>
      </c>
      <c r="AY413" s="207" t="s">
        <v>132</v>
      </c>
    </row>
    <row r="414" spans="1:65" s="14" customFormat="1" ht="11.25">
      <c r="B414" s="208"/>
      <c r="C414" s="209"/>
      <c r="D414" s="199" t="s">
        <v>146</v>
      </c>
      <c r="E414" s="210" t="s">
        <v>1</v>
      </c>
      <c r="F414" s="211" t="s">
        <v>353</v>
      </c>
      <c r="G414" s="209"/>
      <c r="H414" s="212">
        <v>1.75</v>
      </c>
      <c r="I414" s="213"/>
      <c r="J414" s="209"/>
      <c r="K414" s="209"/>
      <c r="L414" s="214"/>
      <c r="M414" s="215"/>
      <c r="N414" s="216"/>
      <c r="O414" s="216"/>
      <c r="P414" s="216"/>
      <c r="Q414" s="216"/>
      <c r="R414" s="216"/>
      <c r="S414" s="216"/>
      <c r="T414" s="217"/>
      <c r="AT414" s="218" t="s">
        <v>146</v>
      </c>
      <c r="AU414" s="218" t="s">
        <v>140</v>
      </c>
      <c r="AV414" s="14" t="s">
        <v>140</v>
      </c>
      <c r="AW414" s="14" t="s">
        <v>31</v>
      </c>
      <c r="AX414" s="14" t="s">
        <v>73</v>
      </c>
      <c r="AY414" s="218" t="s">
        <v>132</v>
      </c>
    </row>
    <row r="415" spans="1:65" s="15" customFormat="1" ht="11.25">
      <c r="B415" s="230"/>
      <c r="C415" s="231"/>
      <c r="D415" s="199" t="s">
        <v>146</v>
      </c>
      <c r="E415" s="232" t="s">
        <v>1</v>
      </c>
      <c r="F415" s="233" t="s">
        <v>362</v>
      </c>
      <c r="G415" s="231"/>
      <c r="H415" s="234">
        <v>15.049999999999999</v>
      </c>
      <c r="I415" s="235"/>
      <c r="J415" s="231"/>
      <c r="K415" s="231"/>
      <c r="L415" s="236"/>
      <c r="M415" s="237"/>
      <c r="N415" s="238"/>
      <c r="O415" s="238"/>
      <c r="P415" s="238"/>
      <c r="Q415" s="238"/>
      <c r="R415" s="238"/>
      <c r="S415" s="238"/>
      <c r="T415" s="239"/>
      <c r="AT415" s="240" t="s">
        <v>146</v>
      </c>
      <c r="AU415" s="240" t="s">
        <v>140</v>
      </c>
      <c r="AV415" s="15" t="s">
        <v>139</v>
      </c>
      <c r="AW415" s="15" t="s">
        <v>31</v>
      </c>
      <c r="AX415" s="15" t="s">
        <v>81</v>
      </c>
      <c r="AY415" s="240" t="s">
        <v>132</v>
      </c>
    </row>
    <row r="416" spans="1:65" s="2" customFormat="1" ht="33" customHeight="1">
      <c r="A416" s="34"/>
      <c r="B416" s="35"/>
      <c r="C416" s="183" t="s">
        <v>775</v>
      </c>
      <c r="D416" s="183" t="s">
        <v>135</v>
      </c>
      <c r="E416" s="184" t="s">
        <v>776</v>
      </c>
      <c r="F416" s="185" t="s">
        <v>777</v>
      </c>
      <c r="G416" s="186" t="s">
        <v>144</v>
      </c>
      <c r="H416" s="187">
        <v>15.05</v>
      </c>
      <c r="I416" s="188"/>
      <c r="J416" s="189">
        <f>ROUND(I416*H416,2)</f>
        <v>0</v>
      </c>
      <c r="K416" s="190"/>
      <c r="L416" s="39"/>
      <c r="M416" s="191" t="s">
        <v>1</v>
      </c>
      <c r="N416" s="192" t="s">
        <v>39</v>
      </c>
      <c r="O416" s="71"/>
      <c r="P416" s="193">
        <f>O416*H416</f>
        <v>0</v>
      </c>
      <c r="Q416" s="193">
        <v>2.3000000000000001E-4</v>
      </c>
      <c r="R416" s="193">
        <f>Q416*H416</f>
        <v>3.4615000000000002E-3</v>
      </c>
      <c r="S416" s="193">
        <v>0</v>
      </c>
      <c r="T416" s="194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5" t="s">
        <v>210</v>
      </c>
      <c r="AT416" s="195" t="s">
        <v>135</v>
      </c>
      <c r="AU416" s="195" t="s">
        <v>140</v>
      </c>
      <c r="AY416" s="17" t="s">
        <v>132</v>
      </c>
      <c r="BE416" s="196">
        <f>IF(N416="základní",J416,0)</f>
        <v>0</v>
      </c>
      <c r="BF416" s="196">
        <f>IF(N416="snížená",J416,0)</f>
        <v>0</v>
      </c>
      <c r="BG416" s="196">
        <f>IF(N416="zákl. přenesená",J416,0)</f>
        <v>0</v>
      </c>
      <c r="BH416" s="196">
        <f>IF(N416="sníž. přenesená",J416,0)</f>
        <v>0</v>
      </c>
      <c r="BI416" s="196">
        <f>IF(N416="nulová",J416,0)</f>
        <v>0</v>
      </c>
      <c r="BJ416" s="17" t="s">
        <v>140</v>
      </c>
      <c r="BK416" s="196">
        <f>ROUND(I416*H416,2)</f>
        <v>0</v>
      </c>
      <c r="BL416" s="17" t="s">
        <v>210</v>
      </c>
      <c r="BM416" s="195" t="s">
        <v>778</v>
      </c>
    </row>
    <row r="417" spans="1:65" s="2" customFormat="1" ht="24.2" customHeight="1">
      <c r="A417" s="34"/>
      <c r="B417" s="35"/>
      <c r="C417" s="183" t="s">
        <v>779</v>
      </c>
      <c r="D417" s="183" t="s">
        <v>135</v>
      </c>
      <c r="E417" s="184" t="s">
        <v>780</v>
      </c>
      <c r="F417" s="185" t="s">
        <v>781</v>
      </c>
      <c r="G417" s="186" t="s">
        <v>144</v>
      </c>
      <c r="H417" s="187">
        <v>15.05</v>
      </c>
      <c r="I417" s="188"/>
      <c r="J417" s="189">
        <f>ROUND(I417*H417,2)</f>
        <v>0</v>
      </c>
      <c r="K417" s="190"/>
      <c r="L417" s="39"/>
      <c r="M417" s="191" t="s">
        <v>1</v>
      </c>
      <c r="N417" s="192" t="s">
        <v>39</v>
      </c>
      <c r="O417" s="71"/>
      <c r="P417" s="193">
        <f>O417*H417</f>
        <v>0</v>
      </c>
      <c r="Q417" s="193">
        <v>0</v>
      </c>
      <c r="R417" s="193">
        <f>Q417*H417</f>
        <v>0</v>
      </c>
      <c r="S417" s="193">
        <v>0</v>
      </c>
      <c r="T417" s="194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5" t="s">
        <v>210</v>
      </c>
      <c r="AT417" s="195" t="s">
        <v>135</v>
      </c>
      <c r="AU417" s="195" t="s">
        <v>140</v>
      </c>
      <c r="AY417" s="17" t="s">
        <v>132</v>
      </c>
      <c r="BE417" s="196">
        <f>IF(N417="základní",J417,0)</f>
        <v>0</v>
      </c>
      <c r="BF417" s="196">
        <f>IF(N417="snížená",J417,0)</f>
        <v>0</v>
      </c>
      <c r="BG417" s="196">
        <f>IF(N417="zákl. přenesená",J417,0)</f>
        <v>0</v>
      </c>
      <c r="BH417" s="196">
        <f>IF(N417="sníž. přenesená",J417,0)</f>
        <v>0</v>
      </c>
      <c r="BI417" s="196">
        <f>IF(N417="nulová",J417,0)</f>
        <v>0</v>
      </c>
      <c r="BJ417" s="17" t="s">
        <v>140</v>
      </c>
      <c r="BK417" s="196">
        <f>ROUND(I417*H417,2)</f>
        <v>0</v>
      </c>
      <c r="BL417" s="17" t="s">
        <v>210</v>
      </c>
      <c r="BM417" s="195" t="s">
        <v>782</v>
      </c>
    </row>
    <row r="418" spans="1:65" s="2" customFormat="1" ht="24.2" customHeight="1">
      <c r="A418" s="34"/>
      <c r="B418" s="35"/>
      <c r="C418" s="183" t="s">
        <v>783</v>
      </c>
      <c r="D418" s="183" t="s">
        <v>135</v>
      </c>
      <c r="E418" s="184" t="s">
        <v>784</v>
      </c>
      <c r="F418" s="185" t="s">
        <v>785</v>
      </c>
      <c r="G418" s="186" t="s">
        <v>257</v>
      </c>
      <c r="H418" s="187">
        <v>12</v>
      </c>
      <c r="I418" s="188"/>
      <c r="J418" s="189">
        <f>ROUND(I418*H418,2)</f>
        <v>0</v>
      </c>
      <c r="K418" s="190"/>
      <c r="L418" s="39"/>
      <c r="M418" s="191" t="s">
        <v>1</v>
      </c>
      <c r="N418" s="192" t="s">
        <v>39</v>
      </c>
      <c r="O418" s="71"/>
      <c r="P418" s="193">
        <f>O418*H418</f>
        <v>0</v>
      </c>
      <c r="Q418" s="193">
        <v>1.8640000000000001E-5</v>
      </c>
      <c r="R418" s="193">
        <f>Q418*H418</f>
        <v>2.2368000000000003E-4</v>
      </c>
      <c r="S418" s="193">
        <v>0</v>
      </c>
      <c r="T418" s="194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195" t="s">
        <v>210</v>
      </c>
      <c r="AT418" s="195" t="s">
        <v>135</v>
      </c>
      <c r="AU418" s="195" t="s">
        <v>140</v>
      </c>
      <c r="AY418" s="17" t="s">
        <v>132</v>
      </c>
      <c r="BE418" s="196">
        <f>IF(N418="základní",J418,0)</f>
        <v>0</v>
      </c>
      <c r="BF418" s="196">
        <f>IF(N418="snížená",J418,0)</f>
        <v>0</v>
      </c>
      <c r="BG418" s="196">
        <f>IF(N418="zákl. přenesená",J418,0)</f>
        <v>0</v>
      </c>
      <c r="BH418" s="196">
        <f>IF(N418="sníž. přenesená",J418,0)</f>
        <v>0</v>
      </c>
      <c r="BI418" s="196">
        <f>IF(N418="nulová",J418,0)</f>
        <v>0</v>
      </c>
      <c r="BJ418" s="17" t="s">
        <v>140</v>
      </c>
      <c r="BK418" s="196">
        <f>ROUND(I418*H418,2)</f>
        <v>0</v>
      </c>
      <c r="BL418" s="17" t="s">
        <v>210</v>
      </c>
      <c r="BM418" s="195" t="s">
        <v>786</v>
      </c>
    </row>
    <row r="419" spans="1:65" s="13" customFormat="1" ht="11.25">
      <c r="B419" s="197"/>
      <c r="C419" s="198"/>
      <c r="D419" s="199" t="s">
        <v>146</v>
      </c>
      <c r="E419" s="200" t="s">
        <v>1</v>
      </c>
      <c r="F419" s="201" t="s">
        <v>787</v>
      </c>
      <c r="G419" s="198"/>
      <c r="H419" s="200" t="s">
        <v>1</v>
      </c>
      <c r="I419" s="202"/>
      <c r="J419" s="198"/>
      <c r="K419" s="198"/>
      <c r="L419" s="203"/>
      <c r="M419" s="204"/>
      <c r="N419" s="205"/>
      <c r="O419" s="205"/>
      <c r="P419" s="205"/>
      <c r="Q419" s="205"/>
      <c r="R419" s="205"/>
      <c r="S419" s="205"/>
      <c r="T419" s="206"/>
      <c r="AT419" s="207" t="s">
        <v>146</v>
      </c>
      <c r="AU419" s="207" t="s">
        <v>140</v>
      </c>
      <c r="AV419" s="13" t="s">
        <v>81</v>
      </c>
      <c r="AW419" s="13" t="s">
        <v>31</v>
      </c>
      <c r="AX419" s="13" t="s">
        <v>73</v>
      </c>
      <c r="AY419" s="207" t="s">
        <v>132</v>
      </c>
    </row>
    <row r="420" spans="1:65" s="14" customFormat="1" ht="11.25">
      <c r="B420" s="208"/>
      <c r="C420" s="209"/>
      <c r="D420" s="199" t="s">
        <v>146</v>
      </c>
      <c r="E420" s="210" t="s">
        <v>1</v>
      </c>
      <c r="F420" s="211" t="s">
        <v>788</v>
      </c>
      <c r="G420" s="209"/>
      <c r="H420" s="212">
        <v>3</v>
      </c>
      <c r="I420" s="213"/>
      <c r="J420" s="209"/>
      <c r="K420" s="209"/>
      <c r="L420" s="214"/>
      <c r="M420" s="215"/>
      <c r="N420" s="216"/>
      <c r="O420" s="216"/>
      <c r="P420" s="216"/>
      <c r="Q420" s="216"/>
      <c r="R420" s="216"/>
      <c r="S420" s="216"/>
      <c r="T420" s="217"/>
      <c r="AT420" s="218" t="s">
        <v>146</v>
      </c>
      <c r="AU420" s="218" t="s">
        <v>140</v>
      </c>
      <c r="AV420" s="14" t="s">
        <v>140</v>
      </c>
      <c r="AW420" s="14" t="s">
        <v>31</v>
      </c>
      <c r="AX420" s="14" t="s">
        <v>73</v>
      </c>
      <c r="AY420" s="218" t="s">
        <v>132</v>
      </c>
    </row>
    <row r="421" spans="1:65" s="13" customFormat="1" ht="11.25">
      <c r="B421" s="197"/>
      <c r="C421" s="198"/>
      <c r="D421" s="199" t="s">
        <v>146</v>
      </c>
      <c r="E421" s="200" t="s">
        <v>1</v>
      </c>
      <c r="F421" s="201" t="s">
        <v>789</v>
      </c>
      <c r="G421" s="198"/>
      <c r="H421" s="200" t="s">
        <v>1</v>
      </c>
      <c r="I421" s="202"/>
      <c r="J421" s="198"/>
      <c r="K421" s="198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146</v>
      </c>
      <c r="AU421" s="207" t="s">
        <v>140</v>
      </c>
      <c r="AV421" s="13" t="s">
        <v>81</v>
      </c>
      <c r="AW421" s="13" t="s">
        <v>31</v>
      </c>
      <c r="AX421" s="13" t="s">
        <v>73</v>
      </c>
      <c r="AY421" s="207" t="s">
        <v>132</v>
      </c>
    </row>
    <row r="422" spans="1:65" s="14" customFormat="1" ht="11.25">
      <c r="B422" s="208"/>
      <c r="C422" s="209"/>
      <c r="D422" s="199" t="s">
        <v>146</v>
      </c>
      <c r="E422" s="210" t="s">
        <v>1</v>
      </c>
      <c r="F422" s="211" t="s">
        <v>790</v>
      </c>
      <c r="G422" s="209"/>
      <c r="H422" s="212">
        <v>9</v>
      </c>
      <c r="I422" s="213"/>
      <c r="J422" s="209"/>
      <c r="K422" s="209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146</v>
      </c>
      <c r="AU422" s="218" t="s">
        <v>140</v>
      </c>
      <c r="AV422" s="14" t="s">
        <v>140</v>
      </c>
      <c r="AW422" s="14" t="s">
        <v>31</v>
      </c>
      <c r="AX422" s="14" t="s">
        <v>73</v>
      </c>
      <c r="AY422" s="218" t="s">
        <v>132</v>
      </c>
    </row>
    <row r="423" spans="1:65" s="15" customFormat="1" ht="11.25">
      <c r="B423" s="230"/>
      <c r="C423" s="231"/>
      <c r="D423" s="199" t="s">
        <v>146</v>
      </c>
      <c r="E423" s="232" t="s">
        <v>1</v>
      </c>
      <c r="F423" s="233" t="s">
        <v>362</v>
      </c>
      <c r="G423" s="231"/>
      <c r="H423" s="234">
        <v>12</v>
      </c>
      <c r="I423" s="235"/>
      <c r="J423" s="231"/>
      <c r="K423" s="231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146</v>
      </c>
      <c r="AU423" s="240" t="s">
        <v>140</v>
      </c>
      <c r="AV423" s="15" t="s">
        <v>139</v>
      </c>
      <c r="AW423" s="15" t="s">
        <v>31</v>
      </c>
      <c r="AX423" s="15" t="s">
        <v>81</v>
      </c>
      <c r="AY423" s="240" t="s">
        <v>132</v>
      </c>
    </row>
    <row r="424" spans="1:65" s="2" customFormat="1" ht="24.2" customHeight="1">
      <c r="A424" s="34"/>
      <c r="B424" s="35"/>
      <c r="C424" s="183" t="s">
        <v>791</v>
      </c>
      <c r="D424" s="183" t="s">
        <v>135</v>
      </c>
      <c r="E424" s="184" t="s">
        <v>792</v>
      </c>
      <c r="F424" s="185" t="s">
        <v>793</v>
      </c>
      <c r="G424" s="186" t="s">
        <v>144</v>
      </c>
      <c r="H424" s="187">
        <v>15.05</v>
      </c>
      <c r="I424" s="188"/>
      <c r="J424" s="189">
        <f t="shared" ref="J424:J430" si="70">ROUND(I424*H424,2)</f>
        <v>0</v>
      </c>
      <c r="K424" s="190"/>
      <c r="L424" s="39"/>
      <c r="M424" s="191" t="s">
        <v>1</v>
      </c>
      <c r="N424" s="192" t="s">
        <v>39</v>
      </c>
      <c r="O424" s="71"/>
      <c r="P424" s="193">
        <f t="shared" ref="P424:P430" si="71">O424*H424</f>
        <v>0</v>
      </c>
      <c r="Q424" s="193">
        <v>1.7000000000000001E-4</v>
      </c>
      <c r="R424" s="193">
        <f t="shared" ref="R424:R430" si="72">Q424*H424</f>
        <v>2.5585000000000004E-3</v>
      </c>
      <c r="S424" s="193">
        <v>0</v>
      </c>
      <c r="T424" s="194">
        <f t="shared" ref="T424:T430" si="73"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5" t="s">
        <v>210</v>
      </c>
      <c r="AT424" s="195" t="s">
        <v>135</v>
      </c>
      <c r="AU424" s="195" t="s">
        <v>140</v>
      </c>
      <c r="AY424" s="17" t="s">
        <v>132</v>
      </c>
      <c r="BE424" s="196">
        <f t="shared" ref="BE424:BE430" si="74">IF(N424="základní",J424,0)</f>
        <v>0</v>
      </c>
      <c r="BF424" s="196">
        <f t="shared" ref="BF424:BF430" si="75">IF(N424="snížená",J424,0)</f>
        <v>0</v>
      </c>
      <c r="BG424" s="196">
        <f t="shared" ref="BG424:BG430" si="76">IF(N424="zákl. přenesená",J424,0)</f>
        <v>0</v>
      </c>
      <c r="BH424" s="196">
        <f t="shared" ref="BH424:BH430" si="77">IF(N424="sníž. přenesená",J424,0)</f>
        <v>0</v>
      </c>
      <c r="BI424" s="196">
        <f t="shared" ref="BI424:BI430" si="78">IF(N424="nulová",J424,0)</f>
        <v>0</v>
      </c>
      <c r="BJ424" s="17" t="s">
        <v>140</v>
      </c>
      <c r="BK424" s="196">
        <f t="shared" ref="BK424:BK430" si="79">ROUND(I424*H424,2)</f>
        <v>0</v>
      </c>
      <c r="BL424" s="17" t="s">
        <v>210</v>
      </c>
      <c r="BM424" s="195" t="s">
        <v>794</v>
      </c>
    </row>
    <row r="425" spans="1:65" s="2" customFormat="1" ht="24.2" customHeight="1">
      <c r="A425" s="34"/>
      <c r="B425" s="35"/>
      <c r="C425" s="183" t="s">
        <v>795</v>
      </c>
      <c r="D425" s="183" t="s">
        <v>135</v>
      </c>
      <c r="E425" s="184" t="s">
        <v>796</v>
      </c>
      <c r="F425" s="185" t="s">
        <v>797</v>
      </c>
      <c r="G425" s="186" t="s">
        <v>257</v>
      </c>
      <c r="H425" s="187">
        <v>12</v>
      </c>
      <c r="I425" s="188"/>
      <c r="J425" s="189">
        <f t="shared" si="70"/>
        <v>0</v>
      </c>
      <c r="K425" s="190"/>
      <c r="L425" s="39"/>
      <c r="M425" s="191" t="s">
        <v>1</v>
      </c>
      <c r="N425" s="192" t="s">
        <v>39</v>
      </c>
      <c r="O425" s="71"/>
      <c r="P425" s="193">
        <f t="shared" si="71"/>
        <v>0</v>
      </c>
      <c r="Q425" s="193">
        <v>2.0910000000000001E-5</v>
      </c>
      <c r="R425" s="193">
        <f t="shared" si="72"/>
        <v>2.5092000000000002E-4</v>
      </c>
      <c r="S425" s="193">
        <v>0</v>
      </c>
      <c r="T425" s="194">
        <f t="shared" si="7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5" t="s">
        <v>210</v>
      </c>
      <c r="AT425" s="195" t="s">
        <v>135</v>
      </c>
      <c r="AU425" s="195" t="s">
        <v>140</v>
      </c>
      <c r="AY425" s="17" t="s">
        <v>132</v>
      </c>
      <c r="BE425" s="196">
        <f t="shared" si="74"/>
        <v>0</v>
      </c>
      <c r="BF425" s="196">
        <f t="shared" si="75"/>
        <v>0</v>
      </c>
      <c r="BG425" s="196">
        <f t="shared" si="76"/>
        <v>0</v>
      </c>
      <c r="BH425" s="196">
        <f t="shared" si="77"/>
        <v>0</v>
      </c>
      <c r="BI425" s="196">
        <f t="shared" si="78"/>
        <v>0</v>
      </c>
      <c r="BJ425" s="17" t="s">
        <v>140</v>
      </c>
      <c r="BK425" s="196">
        <f t="shared" si="79"/>
        <v>0</v>
      </c>
      <c r="BL425" s="17" t="s">
        <v>210</v>
      </c>
      <c r="BM425" s="195" t="s">
        <v>798</v>
      </c>
    </row>
    <row r="426" spans="1:65" s="2" customFormat="1" ht="24.2" customHeight="1">
      <c r="A426" s="34"/>
      <c r="B426" s="35"/>
      <c r="C426" s="183" t="s">
        <v>799</v>
      </c>
      <c r="D426" s="183" t="s">
        <v>135</v>
      </c>
      <c r="E426" s="184" t="s">
        <v>800</v>
      </c>
      <c r="F426" s="185" t="s">
        <v>801</v>
      </c>
      <c r="G426" s="186" t="s">
        <v>257</v>
      </c>
      <c r="H426" s="187">
        <v>12</v>
      </c>
      <c r="I426" s="188"/>
      <c r="J426" s="189">
        <f t="shared" si="70"/>
        <v>0</v>
      </c>
      <c r="K426" s="190"/>
      <c r="L426" s="39"/>
      <c r="M426" s="191" t="s">
        <v>1</v>
      </c>
      <c r="N426" s="192" t="s">
        <v>39</v>
      </c>
      <c r="O426" s="71"/>
      <c r="P426" s="193">
        <f t="shared" si="71"/>
        <v>0</v>
      </c>
      <c r="Q426" s="193">
        <v>2.2120000000000002E-5</v>
      </c>
      <c r="R426" s="193">
        <f t="shared" si="72"/>
        <v>2.6544000000000003E-4</v>
      </c>
      <c r="S426" s="193">
        <v>0</v>
      </c>
      <c r="T426" s="194">
        <f t="shared" si="73"/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95" t="s">
        <v>210</v>
      </c>
      <c r="AT426" s="195" t="s">
        <v>135</v>
      </c>
      <c r="AU426" s="195" t="s">
        <v>140</v>
      </c>
      <c r="AY426" s="17" t="s">
        <v>132</v>
      </c>
      <c r="BE426" s="196">
        <f t="shared" si="74"/>
        <v>0</v>
      </c>
      <c r="BF426" s="196">
        <f t="shared" si="75"/>
        <v>0</v>
      </c>
      <c r="BG426" s="196">
        <f t="shared" si="76"/>
        <v>0</v>
      </c>
      <c r="BH426" s="196">
        <f t="shared" si="77"/>
        <v>0</v>
      </c>
      <c r="BI426" s="196">
        <f t="shared" si="78"/>
        <v>0</v>
      </c>
      <c r="BJ426" s="17" t="s">
        <v>140</v>
      </c>
      <c r="BK426" s="196">
        <f t="shared" si="79"/>
        <v>0</v>
      </c>
      <c r="BL426" s="17" t="s">
        <v>210</v>
      </c>
      <c r="BM426" s="195" t="s">
        <v>802</v>
      </c>
    </row>
    <row r="427" spans="1:65" s="2" customFormat="1" ht="24.2" customHeight="1">
      <c r="A427" s="34"/>
      <c r="B427" s="35"/>
      <c r="C427" s="183" t="s">
        <v>803</v>
      </c>
      <c r="D427" s="183" t="s">
        <v>135</v>
      </c>
      <c r="E427" s="184" t="s">
        <v>804</v>
      </c>
      <c r="F427" s="185" t="s">
        <v>805</v>
      </c>
      <c r="G427" s="186" t="s">
        <v>144</v>
      </c>
      <c r="H427" s="187">
        <v>15.05</v>
      </c>
      <c r="I427" s="188"/>
      <c r="J427" s="189">
        <f t="shared" si="70"/>
        <v>0</v>
      </c>
      <c r="K427" s="190"/>
      <c r="L427" s="39"/>
      <c r="M427" s="191" t="s">
        <v>1</v>
      </c>
      <c r="N427" s="192" t="s">
        <v>39</v>
      </c>
      <c r="O427" s="71"/>
      <c r="P427" s="193">
        <f t="shared" si="71"/>
        <v>0</v>
      </c>
      <c r="Q427" s="193">
        <v>4.2999999999999999E-4</v>
      </c>
      <c r="R427" s="193">
        <f t="shared" si="72"/>
        <v>6.4714999999999998E-3</v>
      </c>
      <c r="S427" s="193">
        <v>0</v>
      </c>
      <c r="T427" s="194">
        <f t="shared" si="73"/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95" t="s">
        <v>210</v>
      </c>
      <c r="AT427" s="195" t="s">
        <v>135</v>
      </c>
      <c r="AU427" s="195" t="s">
        <v>140</v>
      </c>
      <c r="AY427" s="17" t="s">
        <v>132</v>
      </c>
      <c r="BE427" s="196">
        <f t="shared" si="74"/>
        <v>0</v>
      </c>
      <c r="BF427" s="196">
        <f t="shared" si="75"/>
        <v>0</v>
      </c>
      <c r="BG427" s="196">
        <f t="shared" si="76"/>
        <v>0</v>
      </c>
      <c r="BH427" s="196">
        <f t="shared" si="77"/>
        <v>0</v>
      </c>
      <c r="BI427" s="196">
        <f t="shared" si="78"/>
        <v>0</v>
      </c>
      <c r="BJ427" s="17" t="s">
        <v>140</v>
      </c>
      <c r="BK427" s="196">
        <f t="shared" si="79"/>
        <v>0</v>
      </c>
      <c r="BL427" s="17" t="s">
        <v>210</v>
      </c>
      <c r="BM427" s="195" t="s">
        <v>806</v>
      </c>
    </row>
    <row r="428" spans="1:65" s="2" customFormat="1" ht="24.2" customHeight="1">
      <c r="A428" s="34"/>
      <c r="B428" s="35"/>
      <c r="C428" s="183" t="s">
        <v>807</v>
      </c>
      <c r="D428" s="183" t="s">
        <v>135</v>
      </c>
      <c r="E428" s="184" t="s">
        <v>808</v>
      </c>
      <c r="F428" s="185" t="s">
        <v>809</v>
      </c>
      <c r="G428" s="186" t="s">
        <v>257</v>
      </c>
      <c r="H428" s="187">
        <v>12</v>
      </c>
      <c r="I428" s="188"/>
      <c r="J428" s="189">
        <f t="shared" si="70"/>
        <v>0</v>
      </c>
      <c r="K428" s="190"/>
      <c r="L428" s="39"/>
      <c r="M428" s="191" t="s">
        <v>1</v>
      </c>
      <c r="N428" s="192" t="s">
        <v>39</v>
      </c>
      <c r="O428" s="71"/>
      <c r="P428" s="193">
        <f t="shared" si="71"/>
        <v>0</v>
      </c>
      <c r="Q428" s="193">
        <v>3.1940000000000003E-5</v>
      </c>
      <c r="R428" s="193">
        <f t="shared" si="72"/>
        <v>3.8328000000000006E-4</v>
      </c>
      <c r="S428" s="193">
        <v>0</v>
      </c>
      <c r="T428" s="194">
        <f t="shared" si="73"/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5" t="s">
        <v>210</v>
      </c>
      <c r="AT428" s="195" t="s">
        <v>135</v>
      </c>
      <c r="AU428" s="195" t="s">
        <v>140</v>
      </c>
      <c r="AY428" s="17" t="s">
        <v>132</v>
      </c>
      <c r="BE428" s="196">
        <f t="shared" si="74"/>
        <v>0</v>
      </c>
      <c r="BF428" s="196">
        <f t="shared" si="75"/>
        <v>0</v>
      </c>
      <c r="BG428" s="196">
        <f t="shared" si="76"/>
        <v>0</v>
      </c>
      <c r="BH428" s="196">
        <f t="shared" si="77"/>
        <v>0</v>
      </c>
      <c r="BI428" s="196">
        <f t="shared" si="78"/>
        <v>0</v>
      </c>
      <c r="BJ428" s="17" t="s">
        <v>140</v>
      </c>
      <c r="BK428" s="196">
        <f t="shared" si="79"/>
        <v>0</v>
      </c>
      <c r="BL428" s="17" t="s">
        <v>210</v>
      </c>
      <c r="BM428" s="195" t="s">
        <v>810</v>
      </c>
    </row>
    <row r="429" spans="1:65" s="2" customFormat="1" ht="24.2" customHeight="1">
      <c r="A429" s="34"/>
      <c r="B429" s="35"/>
      <c r="C429" s="183" t="s">
        <v>811</v>
      </c>
      <c r="D429" s="183" t="s">
        <v>135</v>
      </c>
      <c r="E429" s="184" t="s">
        <v>812</v>
      </c>
      <c r="F429" s="185" t="s">
        <v>813</v>
      </c>
      <c r="G429" s="186" t="s">
        <v>144</v>
      </c>
      <c r="H429" s="187">
        <v>15.05</v>
      </c>
      <c r="I429" s="188"/>
      <c r="J429" s="189">
        <f t="shared" si="70"/>
        <v>0</v>
      </c>
      <c r="K429" s="190"/>
      <c r="L429" s="39"/>
      <c r="M429" s="191" t="s">
        <v>1</v>
      </c>
      <c r="N429" s="192" t="s">
        <v>39</v>
      </c>
      <c r="O429" s="71"/>
      <c r="P429" s="193">
        <f t="shared" si="71"/>
        <v>0</v>
      </c>
      <c r="Q429" s="193">
        <v>4.0000000000000003E-5</v>
      </c>
      <c r="R429" s="193">
        <f t="shared" si="72"/>
        <v>6.020000000000001E-4</v>
      </c>
      <c r="S429" s="193">
        <v>0</v>
      </c>
      <c r="T429" s="194">
        <f t="shared" si="73"/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95" t="s">
        <v>210</v>
      </c>
      <c r="AT429" s="195" t="s">
        <v>135</v>
      </c>
      <c r="AU429" s="195" t="s">
        <v>140</v>
      </c>
      <c r="AY429" s="17" t="s">
        <v>132</v>
      </c>
      <c r="BE429" s="196">
        <f t="shared" si="74"/>
        <v>0</v>
      </c>
      <c r="BF429" s="196">
        <f t="shared" si="75"/>
        <v>0</v>
      </c>
      <c r="BG429" s="196">
        <f t="shared" si="76"/>
        <v>0</v>
      </c>
      <c r="BH429" s="196">
        <f t="shared" si="77"/>
        <v>0</v>
      </c>
      <c r="BI429" s="196">
        <f t="shared" si="78"/>
        <v>0</v>
      </c>
      <c r="BJ429" s="17" t="s">
        <v>140</v>
      </c>
      <c r="BK429" s="196">
        <f t="shared" si="79"/>
        <v>0</v>
      </c>
      <c r="BL429" s="17" t="s">
        <v>210</v>
      </c>
      <c r="BM429" s="195" t="s">
        <v>814</v>
      </c>
    </row>
    <row r="430" spans="1:65" s="2" customFormat="1" ht="21.75" customHeight="1">
      <c r="A430" s="34"/>
      <c r="B430" s="35"/>
      <c r="C430" s="183" t="s">
        <v>815</v>
      </c>
      <c r="D430" s="183" t="s">
        <v>135</v>
      </c>
      <c r="E430" s="184" t="s">
        <v>816</v>
      </c>
      <c r="F430" s="185" t="s">
        <v>817</v>
      </c>
      <c r="G430" s="186" t="s">
        <v>257</v>
      </c>
      <c r="H430" s="187">
        <v>12</v>
      </c>
      <c r="I430" s="188"/>
      <c r="J430" s="189">
        <f t="shared" si="70"/>
        <v>0</v>
      </c>
      <c r="K430" s="190"/>
      <c r="L430" s="39"/>
      <c r="M430" s="191" t="s">
        <v>1</v>
      </c>
      <c r="N430" s="192" t="s">
        <v>39</v>
      </c>
      <c r="O430" s="71"/>
      <c r="P430" s="193">
        <f t="shared" si="71"/>
        <v>0</v>
      </c>
      <c r="Q430" s="193">
        <v>2.8600000000000001E-6</v>
      </c>
      <c r="R430" s="193">
        <f t="shared" si="72"/>
        <v>3.4320000000000003E-5</v>
      </c>
      <c r="S430" s="193">
        <v>0</v>
      </c>
      <c r="T430" s="194">
        <f t="shared" si="73"/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195" t="s">
        <v>210</v>
      </c>
      <c r="AT430" s="195" t="s">
        <v>135</v>
      </c>
      <c r="AU430" s="195" t="s">
        <v>140</v>
      </c>
      <c r="AY430" s="17" t="s">
        <v>132</v>
      </c>
      <c r="BE430" s="196">
        <f t="shared" si="74"/>
        <v>0</v>
      </c>
      <c r="BF430" s="196">
        <f t="shared" si="75"/>
        <v>0</v>
      </c>
      <c r="BG430" s="196">
        <f t="shared" si="76"/>
        <v>0</v>
      </c>
      <c r="BH430" s="196">
        <f t="shared" si="77"/>
        <v>0</v>
      </c>
      <c r="BI430" s="196">
        <f t="shared" si="78"/>
        <v>0</v>
      </c>
      <c r="BJ430" s="17" t="s">
        <v>140</v>
      </c>
      <c r="BK430" s="196">
        <f t="shared" si="79"/>
        <v>0</v>
      </c>
      <c r="BL430" s="17" t="s">
        <v>210</v>
      </c>
      <c r="BM430" s="195" t="s">
        <v>818</v>
      </c>
    </row>
    <row r="431" spans="1:65" s="12" customFormat="1" ht="22.9" customHeight="1">
      <c r="B431" s="167"/>
      <c r="C431" s="168"/>
      <c r="D431" s="169" t="s">
        <v>72</v>
      </c>
      <c r="E431" s="181" t="s">
        <v>819</v>
      </c>
      <c r="F431" s="181" t="s">
        <v>820</v>
      </c>
      <c r="G431" s="168"/>
      <c r="H431" s="168"/>
      <c r="I431" s="171"/>
      <c r="J431" s="182">
        <f>BK431</f>
        <v>0</v>
      </c>
      <c r="K431" s="168"/>
      <c r="L431" s="173"/>
      <c r="M431" s="174"/>
      <c r="N431" s="175"/>
      <c r="O431" s="175"/>
      <c r="P431" s="176">
        <f>SUM(P432:P476)</f>
        <v>0</v>
      </c>
      <c r="Q431" s="175"/>
      <c r="R431" s="176">
        <f>SUM(R432:R476)</f>
        <v>0.2508166382</v>
      </c>
      <c r="S431" s="175"/>
      <c r="T431" s="177">
        <f>SUM(T432:T476)</f>
        <v>8.0961699999999998E-2</v>
      </c>
      <c r="AR431" s="178" t="s">
        <v>140</v>
      </c>
      <c r="AT431" s="179" t="s">
        <v>72</v>
      </c>
      <c r="AU431" s="179" t="s">
        <v>81</v>
      </c>
      <c r="AY431" s="178" t="s">
        <v>132</v>
      </c>
      <c r="BK431" s="180">
        <f>SUM(BK432:BK476)</f>
        <v>0</v>
      </c>
    </row>
    <row r="432" spans="1:65" s="2" customFormat="1" ht="24.2" customHeight="1">
      <c r="A432" s="34"/>
      <c r="B432" s="35"/>
      <c r="C432" s="183" t="s">
        <v>821</v>
      </c>
      <c r="D432" s="183" t="s">
        <v>135</v>
      </c>
      <c r="E432" s="184" t="s">
        <v>822</v>
      </c>
      <c r="F432" s="185" t="s">
        <v>823</v>
      </c>
      <c r="G432" s="186" t="s">
        <v>144</v>
      </c>
      <c r="H432" s="187">
        <v>171.34</v>
      </c>
      <c r="I432" s="188"/>
      <c r="J432" s="189">
        <f>ROUND(I432*H432,2)</f>
        <v>0</v>
      </c>
      <c r="K432" s="190"/>
      <c r="L432" s="39"/>
      <c r="M432" s="191" t="s">
        <v>1</v>
      </c>
      <c r="N432" s="192" t="s">
        <v>39</v>
      </c>
      <c r="O432" s="71"/>
      <c r="P432" s="193">
        <f>O432*H432</f>
        <v>0</v>
      </c>
      <c r="Q432" s="193">
        <v>0</v>
      </c>
      <c r="R432" s="193">
        <f>Q432*H432</f>
        <v>0</v>
      </c>
      <c r="S432" s="193">
        <v>0</v>
      </c>
      <c r="T432" s="194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195" t="s">
        <v>210</v>
      </c>
      <c r="AT432" s="195" t="s">
        <v>135</v>
      </c>
      <c r="AU432" s="195" t="s">
        <v>140</v>
      </c>
      <c r="AY432" s="17" t="s">
        <v>132</v>
      </c>
      <c r="BE432" s="196">
        <f>IF(N432="základní",J432,0)</f>
        <v>0</v>
      </c>
      <c r="BF432" s="196">
        <f>IF(N432="snížená",J432,0)</f>
        <v>0</v>
      </c>
      <c r="BG432" s="196">
        <f>IF(N432="zákl. přenesená",J432,0)</f>
        <v>0</v>
      </c>
      <c r="BH432" s="196">
        <f>IF(N432="sníž. přenesená",J432,0)</f>
        <v>0</v>
      </c>
      <c r="BI432" s="196">
        <f>IF(N432="nulová",J432,0)</f>
        <v>0</v>
      </c>
      <c r="BJ432" s="17" t="s">
        <v>140</v>
      </c>
      <c r="BK432" s="196">
        <f>ROUND(I432*H432,2)</f>
        <v>0</v>
      </c>
      <c r="BL432" s="17" t="s">
        <v>210</v>
      </c>
      <c r="BM432" s="195" t="s">
        <v>824</v>
      </c>
    </row>
    <row r="433" spans="1:65" s="2" customFormat="1" ht="24.2" customHeight="1">
      <c r="A433" s="34"/>
      <c r="B433" s="35"/>
      <c r="C433" s="183" t="s">
        <v>825</v>
      </c>
      <c r="D433" s="183" t="s">
        <v>135</v>
      </c>
      <c r="E433" s="184" t="s">
        <v>826</v>
      </c>
      <c r="F433" s="185" t="s">
        <v>827</v>
      </c>
      <c r="G433" s="186" t="s">
        <v>144</v>
      </c>
      <c r="H433" s="187">
        <v>171.34</v>
      </c>
      <c r="I433" s="188"/>
      <c r="J433" s="189">
        <f>ROUND(I433*H433,2)</f>
        <v>0</v>
      </c>
      <c r="K433" s="190"/>
      <c r="L433" s="39"/>
      <c r="M433" s="191" t="s">
        <v>1</v>
      </c>
      <c r="N433" s="192" t="s">
        <v>39</v>
      </c>
      <c r="O433" s="71"/>
      <c r="P433" s="193">
        <f>O433*H433</f>
        <v>0</v>
      </c>
      <c r="Q433" s="193">
        <v>2.08E-6</v>
      </c>
      <c r="R433" s="193">
        <f>Q433*H433</f>
        <v>3.5638720000000002E-4</v>
      </c>
      <c r="S433" s="193">
        <v>1.4999999999999999E-4</v>
      </c>
      <c r="T433" s="194">
        <f>S433*H433</f>
        <v>2.5700999999999998E-2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95" t="s">
        <v>210</v>
      </c>
      <c r="AT433" s="195" t="s">
        <v>135</v>
      </c>
      <c r="AU433" s="195" t="s">
        <v>140</v>
      </c>
      <c r="AY433" s="17" t="s">
        <v>132</v>
      </c>
      <c r="BE433" s="196">
        <f>IF(N433="základní",J433,0)</f>
        <v>0</v>
      </c>
      <c r="BF433" s="196">
        <f>IF(N433="snížená",J433,0)</f>
        <v>0</v>
      </c>
      <c r="BG433" s="196">
        <f>IF(N433="zákl. přenesená",J433,0)</f>
        <v>0</v>
      </c>
      <c r="BH433" s="196">
        <f>IF(N433="sníž. přenesená",J433,0)</f>
        <v>0</v>
      </c>
      <c r="BI433" s="196">
        <f>IF(N433="nulová",J433,0)</f>
        <v>0</v>
      </c>
      <c r="BJ433" s="17" t="s">
        <v>140</v>
      </c>
      <c r="BK433" s="196">
        <f>ROUND(I433*H433,2)</f>
        <v>0</v>
      </c>
      <c r="BL433" s="17" t="s">
        <v>210</v>
      </c>
      <c r="BM433" s="195" t="s">
        <v>828</v>
      </c>
    </row>
    <row r="434" spans="1:65" s="2" customFormat="1" ht="16.5" customHeight="1">
      <c r="A434" s="34"/>
      <c r="B434" s="35"/>
      <c r="C434" s="183" t="s">
        <v>829</v>
      </c>
      <c r="D434" s="183" t="s">
        <v>135</v>
      </c>
      <c r="E434" s="184" t="s">
        <v>830</v>
      </c>
      <c r="F434" s="185" t="s">
        <v>831</v>
      </c>
      <c r="G434" s="186" t="s">
        <v>144</v>
      </c>
      <c r="H434" s="187">
        <v>171.34</v>
      </c>
      <c r="I434" s="188"/>
      <c r="J434" s="189">
        <f>ROUND(I434*H434,2)</f>
        <v>0</v>
      </c>
      <c r="K434" s="190"/>
      <c r="L434" s="39"/>
      <c r="M434" s="191" t="s">
        <v>1</v>
      </c>
      <c r="N434" s="192" t="s">
        <v>39</v>
      </c>
      <c r="O434" s="71"/>
      <c r="P434" s="193">
        <f>O434*H434</f>
        <v>0</v>
      </c>
      <c r="Q434" s="193">
        <v>1E-3</v>
      </c>
      <c r="R434" s="193">
        <f>Q434*H434</f>
        <v>0.17134000000000002</v>
      </c>
      <c r="S434" s="193">
        <v>3.1E-4</v>
      </c>
      <c r="T434" s="194">
        <f>S434*H434</f>
        <v>5.31154E-2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5" t="s">
        <v>210</v>
      </c>
      <c r="AT434" s="195" t="s">
        <v>135</v>
      </c>
      <c r="AU434" s="195" t="s">
        <v>140</v>
      </c>
      <c r="AY434" s="17" t="s">
        <v>132</v>
      </c>
      <c r="BE434" s="196">
        <f>IF(N434="základní",J434,0)</f>
        <v>0</v>
      </c>
      <c r="BF434" s="196">
        <f>IF(N434="snížená",J434,0)</f>
        <v>0</v>
      </c>
      <c r="BG434" s="196">
        <f>IF(N434="zákl. přenesená",J434,0)</f>
        <v>0</v>
      </c>
      <c r="BH434" s="196">
        <f>IF(N434="sníž. přenesená",J434,0)</f>
        <v>0</v>
      </c>
      <c r="BI434" s="196">
        <f>IF(N434="nulová",J434,0)</f>
        <v>0</v>
      </c>
      <c r="BJ434" s="17" t="s">
        <v>140</v>
      </c>
      <c r="BK434" s="196">
        <f>ROUND(I434*H434,2)</f>
        <v>0</v>
      </c>
      <c r="BL434" s="17" t="s">
        <v>210</v>
      </c>
      <c r="BM434" s="195" t="s">
        <v>832</v>
      </c>
    </row>
    <row r="435" spans="1:65" s="2" customFormat="1" ht="24.2" customHeight="1">
      <c r="A435" s="34"/>
      <c r="B435" s="35"/>
      <c r="C435" s="183" t="s">
        <v>833</v>
      </c>
      <c r="D435" s="183" t="s">
        <v>135</v>
      </c>
      <c r="E435" s="184" t="s">
        <v>834</v>
      </c>
      <c r="F435" s="185" t="s">
        <v>835</v>
      </c>
      <c r="G435" s="186" t="s">
        <v>144</v>
      </c>
      <c r="H435" s="187">
        <v>171.34</v>
      </c>
      <c r="I435" s="188"/>
      <c r="J435" s="189">
        <f>ROUND(I435*H435,2)</f>
        <v>0</v>
      </c>
      <c r="K435" s="190"/>
      <c r="L435" s="39"/>
      <c r="M435" s="191" t="s">
        <v>1</v>
      </c>
      <c r="N435" s="192" t="s">
        <v>39</v>
      </c>
      <c r="O435" s="71"/>
      <c r="P435" s="193">
        <f>O435*H435</f>
        <v>0</v>
      </c>
      <c r="Q435" s="193">
        <v>0</v>
      </c>
      <c r="R435" s="193">
        <f>Q435*H435</f>
        <v>0</v>
      </c>
      <c r="S435" s="193">
        <v>0</v>
      </c>
      <c r="T435" s="194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5" t="s">
        <v>210</v>
      </c>
      <c r="AT435" s="195" t="s">
        <v>135</v>
      </c>
      <c r="AU435" s="195" t="s">
        <v>140</v>
      </c>
      <c r="AY435" s="17" t="s">
        <v>132</v>
      </c>
      <c r="BE435" s="196">
        <f>IF(N435="základní",J435,0)</f>
        <v>0</v>
      </c>
      <c r="BF435" s="196">
        <f>IF(N435="snížená",J435,0)</f>
        <v>0</v>
      </c>
      <c r="BG435" s="196">
        <f>IF(N435="zákl. přenesená",J435,0)</f>
        <v>0</v>
      </c>
      <c r="BH435" s="196">
        <f>IF(N435="sníž. přenesená",J435,0)</f>
        <v>0</v>
      </c>
      <c r="BI435" s="196">
        <f>IF(N435="nulová",J435,0)</f>
        <v>0</v>
      </c>
      <c r="BJ435" s="17" t="s">
        <v>140</v>
      </c>
      <c r="BK435" s="196">
        <f>ROUND(I435*H435,2)</f>
        <v>0</v>
      </c>
      <c r="BL435" s="17" t="s">
        <v>210</v>
      </c>
      <c r="BM435" s="195" t="s">
        <v>836</v>
      </c>
    </row>
    <row r="436" spans="1:65" s="2" customFormat="1" ht="24.2" customHeight="1">
      <c r="A436" s="34"/>
      <c r="B436" s="35"/>
      <c r="C436" s="183" t="s">
        <v>837</v>
      </c>
      <c r="D436" s="183" t="s">
        <v>135</v>
      </c>
      <c r="E436" s="184" t="s">
        <v>838</v>
      </c>
      <c r="F436" s="185" t="s">
        <v>839</v>
      </c>
      <c r="G436" s="186" t="s">
        <v>257</v>
      </c>
      <c r="H436" s="187">
        <v>50</v>
      </c>
      <c r="I436" s="188"/>
      <c r="J436" s="189">
        <f>ROUND(I436*H436,2)</f>
        <v>0</v>
      </c>
      <c r="K436" s="190"/>
      <c r="L436" s="39"/>
      <c r="M436" s="191" t="s">
        <v>1</v>
      </c>
      <c r="N436" s="192" t="s">
        <v>39</v>
      </c>
      <c r="O436" s="71"/>
      <c r="P436" s="193">
        <f>O436*H436</f>
        <v>0</v>
      </c>
      <c r="Q436" s="193">
        <v>1.1559899999999999E-5</v>
      </c>
      <c r="R436" s="193">
        <f>Q436*H436</f>
        <v>5.7799499999999998E-4</v>
      </c>
      <c r="S436" s="193">
        <v>0</v>
      </c>
      <c r="T436" s="194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195" t="s">
        <v>210</v>
      </c>
      <c r="AT436" s="195" t="s">
        <v>135</v>
      </c>
      <c r="AU436" s="195" t="s">
        <v>140</v>
      </c>
      <c r="AY436" s="17" t="s">
        <v>132</v>
      </c>
      <c r="BE436" s="196">
        <f>IF(N436="základní",J436,0)</f>
        <v>0</v>
      </c>
      <c r="BF436" s="196">
        <f>IF(N436="snížená",J436,0)</f>
        <v>0</v>
      </c>
      <c r="BG436" s="196">
        <f>IF(N436="zákl. přenesená",J436,0)</f>
        <v>0</v>
      </c>
      <c r="BH436" s="196">
        <f>IF(N436="sníž. přenesená",J436,0)</f>
        <v>0</v>
      </c>
      <c r="BI436" s="196">
        <f>IF(N436="nulová",J436,0)</f>
        <v>0</v>
      </c>
      <c r="BJ436" s="17" t="s">
        <v>140</v>
      </c>
      <c r="BK436" s="196">
        <f>ROUND(I436*H436,2)</f>
        <v>0</v>
      </c>
      <c r="BL436" s="17" t="s">
        <v>210</v>
      </c>
      <c r="BM436" s="195" t="s">
        <v>840</v>
      </c>
    </row>
    <row r="437" spans="1:65" s="13" customFormat="1" ht="11.25">
      <c r="B437" s="197"/>
      <c r="C437" s="198"/>
      <c r="D437" s="199" t="s">
        <v>146</v>
      </c>
      <c r="E437" s="200" t="s">
        <v>1</v>
      </c>
      <c r="F437" s="201" t="s">
        <v>841</v>
      </c>
      <c r="G437" s="198"/>
      <c r="H437" s="200" t="s">
        <v>1</v>
      </c>
      <c r="I437" s="202"/>
      <c r="J437" s="198"/>
      <c r="K437" s="198"/>
      <c r="L437" s="203"/>
      <c r="M437" s="204"/>
      <c r="N437" s="205"/>
      <c r="O437" s="205"/>
      <c r="P437" s="205"/>
      <c r="Q437" s="205"/>
      <c r="R437" s="205"/>
      <c r="S437" s="205"/>
      <c r="T437" s="206"/>
      <c r="AT437" s="207" t="s">
        <v>146</v>
      </c>
      <c r="AU437" s="207" t="s">
        <v>140</v>
      </c>
      <c r="AV437" s="13" t="s">
        <v>81</v>
      </c>
      <c r="AW437" s="13" t="s">
        <v>31</v>
      </c>
      <c r="AX437" s="13" t="s">
        <v>73</v>
      </c>
      <c r="AY437" s="207" t="s">
        <v>132</v>
      </c>
    </row>
    <row r="438" spans="1:65" s="14" customFormat="1" ht="11.25">
      <c r="B438" s="208"/>
      <c r="C438" s="209"/>
      <c r="D438" s="199" t="s">
        <v>146</v>
      </c>
      <c r="E438" s="210" t="s">
        <v>1</v>
      </c>
      <c r="F438" s="211" t="s">
        <v>375</v>
      </c>
      <c r="G438" s="209"/>
      <c r="H438" s="212">
        <v>50</v>
      </c>
      <c r="I438" s="213"/>
      <c r="J438" s="209"/>
      <c r="K438" s="209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146</v>
      </c>
      <c r="AU438" s="218" t="s">
        <v>140</v>
      </c>
      <c r="AV438" s="14" t="s">
        <v>140</v>
      </c>
      <c r="AW438" s="14" t="s">
        <v>31</v>
      </c>
      <c r="AX438" s="14" t="s">
        <v>81</v>
      </c>
      <c r="AY438" s="218" t="s">
        <v>132</v>
      </c>
    </row>
    <row r="439" spans="1:65" s="2" customFormat="1" ht="16.5" customHeight="1">
      <c r="A439" s="34"/>
      <c r="B439" s="35"/>
      <c r="C439" s="183" t="s">
        <v>842</v>
      </c>
      <c r="D439" s="183" t="s">
        <v>135</v>
      </c>
      <c r="E439" s="184" t="s">
        <v>843</v>
      </c>
      <c r="F439" s="185" t="s">
        <v>844</v>
      </c>
      <c r="G439" s="186" t="s">
        <v>144</v>
      </c>
      <c r="H439" s="187">
        <v>41.51</v>
      </c>
      <c r="I439" s="188"/>
      <c r="J439" s="189">
        <f>ROUND(I439*H439,2)</f>
        <v>0</v>
      </c>
      <c r="K439" s="190"/>
      <c r="L439" s="39"/>
      <c r="M439" s="191" t="s">
        <v>1</v>
      </c>
      <c r="N439" s="192" t="s">
        <v>39</v>
      </c>
      <c r="O439" s="71"/>
      <c r="P439" s="193">
        <f>O439*H439</f>
        <v>0</v>
      </c>
      <c r="Q439" s="193">
        <v>0</v>
      </c>
      <c r="R439" s="193">
        <f>Q439*H439</f>
        <v>0</v>
      </c>
      <c r="S439" s="193">
        <v>3.0000000000000001E-5</v>
      </c>
      <c r="T439" s="194">
        <f>S439*H439</f>
        <v>1.2453E-3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5" t="s">
        <v>210</v>
      </c>
      <c r="AT439" s="195" t="s">
        <v>135</v>
      </c>
      <c r="AU439" s="195" t="s">
        <v>140</v>
      </c>
      <c r="AY439" s="17" t="s">
        <v>132</v>
      </c>
      <c r="BE439" s="196">
        <f>IF(N439="základní",J439,0)</f>
        <v>0</v>
      </c>
      <c r="BF439" s="196">
        <f>IF(N439="snížená",J439,0)</f>
        <v>0</v>
      </c>
      <c r="BG439" s="196">
        <f>IF(N439="zákl. přenesená",J439,0)</f>
        <v>0</v>
      </c>
      <c r="BH439" s="196">
        <f>IF(N439="sníž. přenesená",J439,0)</f>
        <v>0</v>
      </c>
      <c r="BI439" s="196">
        <f>IF(N439="nulová",J439,0)</f>
        <v>0</v>
      </c>
      <c r="BJ439" s="17" t="s">
        <v>140</v>
      </c>
      <c r="BK439" s="196">
        <f>ROUND(I439*H439,2)</f>
        <v>0</v>
      </c>
      <c r="BL439" s="17" t="s">
        <v>210</v>
      </c>
      <c r="BM439" s="195" t="s">
        <v>845</v>
      </c>
    </row>
    <row r="440" spans="1:65" s="2" customFormat="1" ht="16.5" customHeight="1">
      <c r="A440" s="34"/>
      <c r="B440" s="35"/>
      <c r="C440" s="219" t="s">
        <v>846</v>
      </c>
      <c r="D440" s="219" t="s">
        <v>237</v>
      </c>
      <c r="E440" s="220" t="s">
        <v>847</v>
      </c>
      <c r="F440" s="221" t="s">
        <v>848</v>
      </c>
      <c r="G440" s="222" t="s">
        <v>144</v>
      </c>
      <c r="H440" s="223">
        <v>43.585999999999999</v>
      </c>
      <c r="I440" s="224"/>
      <c r="J440" s="225">
        <f>ROUND(I440*H440,2)</f>
        <v>0</v>
      </c>
      <c r="K440" s="226"/>
      <c r="L440" s="227"/>
      <c r="M440" s="228" t="s">
        <v>1</v>
      </c>
      <c r="N440" s="229" t="s">
        <v>39</v>
      </c>
      <c r="O440" s="71"/>
      <c r="P440" s="193">
        <f>O440*H440</f>
        <v>0</v>
      </c>
      <c r="Q440" s="193">
        <v>0</v>
      </c>
      <c r="R440" s="193">
        <f>Q440*H440</f>
        <v>0</v>
      </c>
      <c r="S440" s="193">
        <v>0</v>
      </c>
      <c r="T440" s="194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95" t="s">
        <v>240</v>
      </c>
      <c r="AT440" s="195" t="s">
        <v>237</v>
      </c>
      <c r="AU440" s="195" t="s">
        <v>140</v>
      </c>
      <c r="AY440" s="17" t="s">
        <v>132</v>
      </c>
      <c r="BE440" s="196">
        <f>IF(N440="základní",J440,0)</f>
        <v>0</v>
      </c>
      <c r="BF440" s="196">
        <f>IF(N440="snížená",J440,0)</f>
        <v>0</v>
      </c>
      <c r="BG440" s="196">
        <f>IF(N440="zákl. přenesená",J440,0)</f>
        <v>0</v>
      </c>
      <c r="BH440" s="196">
        <f>IF(N440="sníž. přenesená",J440,0)</f>
        <v>0</v>
      </c>
      <c r="BI440" s="196">
        <f>IF(N440="nulová",J440,0)</f>
        <v>0</v>
      </c>
      <c r="BJ440" s="17" t="s">
        <v>140</v>
      </c>
      <c r="BK440" s="196">
        <f>ROUND(I440*H440,2)</f>
        <v>0</v>
      </c>
      <c r="BL440" s="17" t="s">
        <v>210</v>
      </c>
      <c r="BM440" s="195" t="s">
        <v>849</v>
      </c>
    </row>
    <row r="441" spans="1:65" s="14" customFormat="1" ht="11.25">
      <c r="B441" s="208"/>
      <c r="C441" s="209"/>
      <c r="D441" s="199" t="s">
        <v>146</v>
      </c>
      <c r="E441" s="209"/>
      <c r="F441" s="211" t="s">
        <v>850</v>
      </c>
      <c r="G441" s="209"/>
      <c r="H441" s="212">
        <v>43.585999999999999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146</v>
      </c>
      <c r="AU441" s="218" t="s">
        <v>140</v>
      </c>
      <c r="AV441" s="14" t="s">
        <v>140</v>
      </c>
      <c r="AW441" s="14" t="s">
        <v>4</v>
      </c>
      <c r="AX441" s="14" t="s">
        <v>81</v>
      </c>
      <c r="AY441" s="218" t="s">
        <v>132</v>
      </c>
    </row>
    <row r="442" spans="1:65" s="2" customFormat="1" ht="24.2" customHeight="1">
      <c r="A442" s="34"/>
      <c r="B442" s="35"/>
      <c r="C442" s="183" t="s">
        <v>851</v>
      </c>
      <c r="D442" s="183" t="s">
        <v>135</v>
      </c>
      <c r="E442" s="184" t="s">
        <v>852</v>
      </c>
      <c r="F442" s="185" t="s">
        <v>853</v>
      </c>
      <c r="G442" s="186" t="s">
        <v>144</v>
      </c>
      <c r="H442" s="187">
        <v>30</v>
      </c>
      <c r="I442" s="188"/>
      <c r="J442" s="189">
        <f>ROUND(I442*H442,2)</f>
        <v>0</v>
      </c>
      <c r="K442" s="190"/>
      <c r="L442" s="39"/>
      <c r="M442" s="191" t="s">
        <v>1</v>
      </c>
      <c r="N442" s="192" t="s">
        <v>39</v>
      </c>
      <c r="O442" s="71"/>
      <c r="P442" s="193">
        <f>O442*H442</f>
        <v>0</v>
      </c>
      <c r="Q442" s="193">
        <v>0</v>
      </c>
      <c r="R442" s="193">
        <f>Q442*H442</f>
        <v>0</v>
      </c>
      <c r="S442" s="193">
        <v>3.0000000000000001E-5</v>
      </c>
      <c r="T442" s="194">
        <f>S442*H442</f>
        <v>8.9999999999999998E-4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95" t="s">
        <v>210</v>
      </c>
      <c r="AT442" s="195" t="s">
        <v>135</v>
      </c>
      <c r="AU442" s="195" t="s">
        <v>140</v>
      </c>
      <c r="AY442" s="17" t="s">
        <v>132</v>
      </c>
      <c r="BE442" s="196">
        <f>IF(N442="základní",J442,0)</f>
        <v>0</v>
      </c>
      <c r="BF442" s="196">
        <f>IF(N442="snížená",J442,0)</f>
        <v>0</v>
      </c>
      <c r="BG442" s="196">
        <f>IF(N442="zákl. přenesená",J442,0)</f>
        <v>0</v>
      </c>
      <c r="BH442" s="196">
        <f>IF(N442="sníž. přenesená",J442,0)</f>
        <v>0</v>
      </c>
      <c r="BI442" s="196">
        <f>IF(N442="nulová",J442,0)</f>
        <v>0</v>
      </c>
      <c r="BJ442" s="17" t="s">
        <v>140</v>
      </c>
      <c r="BK442" s="196">
        <f>ROUND(I442*H442,2)</f>
        <v>0</v>
      </c>
      <c r="BL442" s="17" t="s">
        <v>210</v>
      </c>
      <c r="BM442" s="195" t="s">
        <v>854</v>
      </c>
    </row>
    <row r="443" spans="1:65" s="2" customFormat="1" ht="16.5" customHeight="1">
      <c r="A443" s="34"/>
      <c r="B443" s="35"/>
      <c r="C443" s="219" t="s">
        <v>855</v>
      </c>
      <c r="D443" s="219" t="s">
        <v>237</v>
      </c>
      <c r="E443" s="220" t="s">
        <v>856</v>
      </c>
      <c r="F443" s="221" t="s">
        <v>857</v>
      </c>
      <c r="G443" s="222" t="s">
        <v>144</v>
      </c>
      <c r="H443" s="223">
        <v>31.5</v>
      </c>
      <c r="I443" s="224"/>
      <c r="J443" s="225">
        <f>ROUND(I443*H443,2)</f>
        <v>0</v>
      </c>
      <c r="K443" s="226"/>
      <c r="L443" s="227"/>
      <c r="M443" s="228" t="s">
        <v>1</v>
      </c>
      <c r="N443" s="229" t="s">
        <v>39</v>
      </c>
      <c r="O443" s="71"/>
      <c r="P443" s="193">
        <f>O443*H443</f>
        <v>0</v>
      </c>
      <c r="Q443" s="193">
        <v>0</v>
      </c>
      <c r="R443" s="193">
        <f>Q443*H443</f>
        <v>0</v>
      </c>
      <c r="S443" s="193">
        <v>0</v>
      </c>
      <c r="T443" s="194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5" t="s">
        <v>240</v>
      </c>
      <c r="AT443" s="195" t="s">
        <v>237</v>
      </c>
      <c r="AU443" s="195" t="s">
        <v>140</v>
      </c>
      <c r="AY443" s="17" t="s">
        <v>132</v>
      </c>
      <c r="BE443" s="196">
        <f>IF(N443="základní",J443,0)</f>
        <v>0</v>
      </c>
      <c r="BF443" s="196">
        <f>IF(N443="snížená",J443,0)</f>
        <v>0</v>
      </c>
      <c r="BG443" s="196">
        <f>IF(N443="zákl. přenesená",J443,0)</f>
        <v>0</v>
      </c>
      <c r="BH443" s="196">
        <f>IF(N443="sníž. přenesená",J443,0)</f>
        <v>0</v>
      </c>
      <c r="BI443" s="196">
        <f>IF(N443="nulová",J443,0)</f>
        <v>0</v>
      </c>
      <c r="BJ443" s="17" t="s">
        <v>140</v>
      </c>
      <c r="BK443" s="196">
        <f>ROUND(I443*H443,2)</f>
        <v>0</v>
      </c>
      <c r="BL443" s="17" t="s">
        <v>210</v>
      </c>
      <c r="BM443" s="195" t="s">
        <v>858</v>
      </c>
    </row>
    <row r="444" spans="1:65" s="14" customFormat="1" ht="11.25">
      <c r="B444" s="208"/>
      <c r="C444" s="209"/>
      <c r="D444" s="199" t="s">
        <v>146</v>
      </c>
      <c r="E444" s="209"/>
      <c r="F444" s="211" t="s">
        <v>859</v>
      </c>
      <c r="G444" s="209"/>
      <c r="H444" s="212">
        <v>31.5</v>
      </c>
      <c r="I444" s="213"/>
      <c r="J444" s="209"/>
      <c r="K444" s="209"/>
      <c r="L444" s="214"/>
      <c r="M444" s="215"/>
      <c r="N444" s="216"/>
      <c r="O444" s="216"/>
      <c r="P444" s="216"/>
      <c r="Q444" s="216"/>
      <c r="R444" s="216"/>
      <c r="S444" s="216"/>
      <c r="T444" s="217"/>
      <c r="AT444" s="218" t="s">
        <v>146</v>
      </c>
      <c r="AU444" s="218" t="s">
        <v>140</v>
      </c>
      <c r="AV444" s="14" t="s">
        <v>140</v>
      </c>
      <c r="AW444" s="14" t="s">
        <v>4</v>
      </c>
      <c r="AX444" s="14" t="s">
        <v>81</v>
      </c>
      <c r="AY444" s="218" t="s">
        <v>132</v>
      </c>
    </row>
    <row r="445" spans="1:65" s="2" customFormat="1" ht="24.2" customHeight="1">
      <c r="A445" s="34"/>
      <c r="B445" s="35"/>
      <c r="C445" s="183" t="s">
        <v>860</v>
      </c>
      <c r="D445" s="183" t="s">
        <v>135</v>
      </c>
      <c r="E445" s="184" t="s">
        <v>861</v>
      </c>
      <c r="F445" s="185" t="s">
        <v>862</v>
      </c>
      <c r="G445" s="186" t="s">
        <v>144</v>
      </c>
      <c r="H445" s="187">
        <v>171.34</v>
      </c>
      <c r="I445" s="188"/>
      <c r="J445" s="189">
        <f>ROUND(I445*H445,2)</f>
        <v>0</v>
      </c>
      <c r="K445" s="190"/>
      <c r="L445" s="39"/>
      <c r="M445" s="191" t="s">
        <v>1</v>
      </c>
      <c r="N445" s="192" t="s">
        <v>39</v>
      </c>
      <c r="O445" s="71"/>
      <c r="P445" s="193">
        <f>O445*H445</f>
        <v>0</v>
      </c>
      <c r="Q445" s="193">
        <v>2.0000000000000001E-4</v>
      </c>
      <c r="R445" s="193">
        <f>Q445*H445</f>
        <v>3.4268E-2</v>
      </c>
      <c r="S445" s="193">
        <v>0</v>
      </c>
      <c r="T445" s="194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5" t="s">
        <v>210</v>
      </c>
      <c r="AT445" s="195" t="s">
        <v>135</v>
      </c>
      <c r="AU445" s="195" t="s">
        <v>140</v>
      </c>
      <c r="AY445" s="17" t="s">
        <v>132</v>
      </c>
      <c r="BE445" s="196">
        <f>IF(N445="základní",J445,0)</f>
        <v>0</v>
      </c>
      <c r="BF445" s="196">
        <f>IF(N445="snížená",J445,0)</f>
        <v>0</v>
      </c>
      <c r="BG445" s="196">
        <f>IF(N445="zákl. přenesená",J445,0)</f>
        <v>0</v>
      </c>
      <c r="BH445" s="196">
        <f>IF(N445="sníž. přenesená",J445,0)</f>
        <v>0</v>
      </c>
      <c r="BI445" s="196">
        <f>IF(N445="nulová",J445,0)</f>
        <v>0</v>
      </c>
      <c r="BJ445" s="17" t="s">
        <v>140</v>
      </c>
      <c r="BK445" s="196">
        <f>ROUND(I445*H445,2)</f>
        <v>0</v>
      </c>
      <c r="BL445" s="17" t="s">
        <v>210</v>
      </c>
      <c r="BM445" s="195" t="s">
        <v>863</v>
      </c>
    </row>
    <row r="446" spans="1:65" s="2" customFormat="1" ht="33" customHeight="1">
      <c r="A446" s="34"/>
      <c r="B446" s="35"/>
      <c r="C446" s="183" t="s">
        <v>864</v>
      </c>
      <c r="D446" s="183" t="s">
        <v>135</v>
      </c>
      <c r="E446" s="184" t="s">
        <v>865</v>
      </c>
      <c r="F446" s="185" t="s">
        <v>866</v>
      </c>
      <c r="G446" s="186" t="s">
        <v>144</v>
      </c>
      <c r="H446" s="187">
        <v>171.34</v>
      </c>
      <c r="I446" s="188"/>
      <c r="J446" s="189">
        <f>ROUND(I446*H446,2)</f>
        <v>0</v>
      </c>
      <c r="K446" s="190"/>
      <c r="L446" s="39"/>
      <c r="M446" s="191" t="s">
        <v>1</v>
      </c>
      <c r="N446" s="192" t="s">
        <v>39</v>
      </c>
      <c r="O446" s="71"/>
      <c r="P446" s="193">
        <f>O446*H446</f>
        <v>0</v>
      </c>
      <c r="Q446" s="193">
        <v>2.5839999999999999E-4</v>
      </c>
      <c r="R446" s="193">
        <f>Q446*H446</f>
        <v>4.4274255999999998E-2</v>
      </c>
      <c r="S446" s="193">
        <v>0</v>
      </c>
      <c r="T446" s="194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95" t="s">
        <v>210</v>
      </c>
      <c r="AT446" s="195" t="s">
        <v>135</v>
      </c>
      <c r="AU446" s="195" t="s">
        <v>140</v>
      </c>
      <c r="AY446" s="17" t="s">
        <v>132</v>
      </c>
      <c r="BE446" s="196">
        <f>IF(N446="základní",J446,0)</f>
        <v>0</v>
      </c>
      <c r="BF446" s="196">
        <f>IF(N446="snížená",J446,0)</f>
        <v>0</v>
      </c>
      <c r="BG446" s="196">
        <f>IF(N446="zákl. přenesená",J446,0)</f>
        <v>0</v>
      </c>
      <c r="BH446" s="196">
        <f>IF(N446="sníž. přenesená",J446,0)</f>
        <v>0</v>
      </c>
      <c r="BI446" s="196">
        <f>IF(N446="nulová",J446,0)</f>
        <v>0</v>
      </c>
      <c r="BJ446" s="17" t="s">
        <v>140</v>
      </c>
      <c r="BK446" s="196">
        <f>ROUND(I446*H446,2)</f>
        <v>0</v>
      </c>
      <c r="BL446" s="17" t="s">
        <v>210</v>
      </c>
      <c r="BM446" s="195" t="s">
        <v>867</v>
      </c>
    </row>
    <row r="447" spans="1:65" s="13" customFormat="1" ht="11.25">
      <c r="B447" s="197"/>
      <c r="C447" s="198"/>
      <c r="D447" s="199" t="s">
        <v>146</v>
      </c>
      <c r="E447" s="200" t="s">
        <v>1</v>
      </c>
      <c r="F447" s="201" t="s">
        <v>868</v>
      </c>
      <c r="G447" s="198"/>
      <c r="H447" s="200" t="s">
        <v>1</v>
      </c>
      <c r="I447" s="202"/>
      <c r="J447" s="198"/>
      <c r="K447" s="198"/>
      <c r="L447" s="203"/>
      <c r="M447" s="204"/>
      <c r="N447" s="205"/>
      <c r="O447" s="205"/>
      <c r="P447" s="205"/>
      <c r="Q447" s="205"/>
      <c r="R447" s="205"/>
      <c r="S447" s="205"/>
      <c r="T447" s="206"/>
      <c r="AT447" s="207" t="s">
        <v>146</v>
      </c>
      <c r="AU447" s="207" t="s">
        <v>140</v>
      </c>
      <c r="AV447" s="13" t="s">
        <v>81</v>
      </c>
      <c r="AW447" s="13" t="s">
        <v>31</v>
      </c>
      <c r="AX447" s="13" t="s">
        <v>73</v>
      </c>
      <c r="AY447" s="207" t="s">
        <v>132</v>
      </c>
    </row>
    <row r="448" spans="1:65" s="14" customFormat="1" ht="11.25">
      <c r="B448" s="208"/>
      <c r="C448" s="209"/>
      <c r="D448" s="199" t="s">
        <v>146</v>
      </c>
      <c r="E448" s="210" t="s">
        <v>1</v>
      </c>
      <c r="F448" s="211" t="s">
        <v>181</v>
      </c>
      <c r="G448" s="209"/>
      <c r="H448" s="212">
        <v>41.51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146</v>
      </c>
      <c r="AU448" s="218" t="s">
        <v>140</v>
      </c>
      <c r="AV448" s="14" t="s">
        <v>140</v>
      </c>
      <c r="AW448" s="14" t="s">
        <v>31</v>
      </c>
      <c r="AX448" s="14" t="s">
        <v>73</v>
      </c>
      <c r="AY448" s="218" t="s">
        <v>132</v>
      </c>
    </row>
    <row r="449" spans="2:51" s="13" customFormat="1" ht="11.25">
      <c r="B449" s="197"/>
      <c r="C449" s="198"/>
      <c r="D449" s="199" t="s">
        <v>146</v>
      </c>
      <c r="E449" s="200" t="s">
        <v>1</v>
      </c>
      <c r="F449" s="201" t="s">
        <v>869</v>
      </c>
      <c r="G449" s="198"/>
      <c r="H449" s="200" t="s">
        <v>1</v>
      </c>
      <c r="I449" s="202"/>
      <c r="J449" s="198"/>
      <c r="K449" s="198"/>
      <c r="L449" s="203"/>
      <c r="M449" s="204"/>
      <c r="N449" s="205"/>
      <c r="O449" s="205"/>
      <c r="P449" s="205"/>
      <c r="Q449" s="205"/>
      <c r="R449" s="205"/>
      <c r="S449" s="205"/>
      <c r="T449" s="206"/>
      <c r="AT449" s="207" t="s">
        <v>146</v>
      </c>
      <c r="AU449" s="207" t="s">
        <v>140</v>
      </c>
      <c r="AV449" s="13" t="s">
        <v>81</v>
      </c>
      <c r="AW449" s="13" t="s">
        <v>31</v>
      </c>
      <c r="AX449" s="13" t="s">
        <v>73</v>
      </c>
      <c r="AY449" s="207" t="s">
        <v>132</v>
      </c>
    </row>
    <row r="450" spans="2:51" s="13" customFormat="1" ht="11.25">
      <c r="B450" s="197"/>
      <c r="C450" s="198"/>
      <c r="D450" s="199" t="s">
        <v>146</v>
      </c>
      <c r="E450" s="200" t="s">
        <v>1</v>
      </c>
      <c r="F450" s="201" t="s">
        <v>538</v>
      </c>
      <c r="G450" s="198"/>
      <c r="H450" s="200" t="s">
        <v>1</v>
      </c>
      <c r="I450" s="202"/>
      <c r="J450" s="198"/>
      <c r="K450" s="198"/>
      <c r="L450" s="203"/>
      <c r="M450" s="204"/>
      <c r="N450" s="205"/>
      <c r="O450" s="205"/>
      <c r="P450" s="205"/>
      <c r="Q450" s="205"/>
      <c r="R450" s="205"/>
      <c r="S450" s="205"/>
      <c r="T450" s="206"/>
      <c r="AT450" s="207" t="s">
        <v>146</v>
      </c>
      <c r="AU450" s="207" t="s">
        <v>140</v>
      </c>
      <c r="AV450" s="13" t="s">
        <v>81</v>
      </c>
      <c r="AW450" s="13" t="s">
        <v>31</v>
      </c>
      <c r="AX450" s="13" t="s">
        <v>73</v>
      </c>
      <c r="AY450" s="207" t="s">
        <v>132</v>
      </c>
    </row>
    <row r="451" spans="2:51" s="14" customFormat="1" ht="11.25">
      <c r="B451" s="208"/>
      <c r="C451" s="209"/>
      <c r="D451" s="199" t="s">
        <v>146</v>
      </c>
      <c r="E451" s="210" t="s">
        <v>1</v>
      </c>
      <c r="F451" s="211" t="s">
        <v>870</v>
      </c>
      <c r="G451" s="209"/>
      <c r="H451" s="212">
        <v>37.645499999999998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146</v>
      </c>
      <c r="AU451" s="218" t="s">
        <v>140</v>
      </c>
      <c r="AV451" s="14" t="s">
        <v>140</v>
      </c>
      <c r="AW451" s="14" t="s">
        <v>31</v>
      </c>
      <c r="AX451" s="14" t="s">
        <v>73</v>
      </c>
      <c r="AY451" s="218" t="s">
        <v>132</v>
      </c>
    </row>
    <row r="452" spans="2:51" s="13" customFormat="1" ht="11.25">
      <c r="B452" s="197"/>
      <c r="C452" s="198"/>
      <c r="D452" s="199" t="s">
        <v>146</v>
      </c>
      <c r="E452" s="200" t="s">
        <v>1</v>
      </c>
      <c r="F452" s="201" t="s">
        <v>651</v>
      </c>
      <c r="G452" s="198"/>
      <c r="H452" s="200" t="s">
        <v>1</v>
      </c>
      <c r="I452" s="202"/>
      <c r="J452" s="198"/>
      <c r="K452" s="198"/>
      <c r="L452" s="203"/>
      <c r="M452" s="204"/>
      <c r="N452" s="205"/>
      <c r="O452" s="205"/>
      <c r="P452" s="205"/>
      <c r="Q452" s="205"/>
      <c r="R452" s="205"/>
      <c r="S452" s="205"/>
      <c r="T452" s="206"/>
      <c r="AT452" s="207" t="s">
        <v>146</v>
      </c>
      <c r="AU452" s="207" t="s">
        <v>140</v>
      </c>
      <c r="AV452" s="13" t="s">
        <v>81</v>
      </c>
      <c r="AW452" s="13" t="s">
        <v>31</v>
      </c>
      <c r="AX452" s="13" t="s">
        <v>73</v>
      </c>
      <c r="AY452" s="207" t="s">
        <v>132</v>
      </c>
    </row>
    <row r="453" spans="2:51" s="14" customFormat="1" ht="11.25">
      <c r="B453" s="208"/>
      <c r="C453" s="209"/>
      <c r="D453" s="199" t="s">
        <v>146</v>
      </c>
      <c r="E453" s="210" t="s">
        <v>1</v>
      </c>
      <c r="F453" s="211" t="s">
        <v>871</v>
      </c>
      <c r="G453" s="209"/>
      <c r="H453" s="212">
        <v>15.982499999999998</v>
      </c>
      <c r="I453" s="213"/>
      <c r="J453" s="209"/>
      <c r="K453" s="209"/>
      <c r="L453" s="214"/>
      <c r="M453" s="215"/>
      <c r="N453" s="216"/>
      <c r="O453" s="216"/>
      <c r="P453" s="216"/>
      <c r="Q453" s="216"/>
      <c r="R453" s="216"/>
      <c r="S453" s="216"/>
      <c r="T453" s="217"/>
      <c r="AT453" s="218" t="s">
        <v>146</v>
      </c>
      <c r="AU453" s="218" t="s">
        <v>140</v>
      </c>
      <c r="AV453" s="14" t="s">
        <v>140</v>
      </c>
      <c r="AW453" s="14" t="s">
        <v>31</v>
      </c>
      <c r="AX453" s="14" t="s">
        <v>73</v>
      </c>
      <c r="AY453" s="218" t="s">
        <v>132</v>
      </c>
    </row>
    <row r="454" spans="2:51" s="13" customFormat="1" ht="11.25">
      <c r="B454" s="197"/>
      <c r="C454" s="198"/>
      <c r="D454" s="199" t="s">
        <v>146</v>
      </c>
      <c r="E454" s="200" t="s">
        <v>1</v>
      </c>
      <c r="F454" s="201" t="s">
        <v>360</v>
      </c>
      <c r="G454" s="198"/>
      <c r="H454" s="200" t="s">
        <v>1</v>
      </c>
      <c r="I454" s="202"/>
      <c r="J454" s="198"/>
      <c r="K454" s="198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146</v>
      </c>
      <c r="AU454" s="207" t="s">
        <v>140</v>
      </c>
      <c r="AV454" s="13" t="s">
        <v>81</v>
      </c>
      <c r="AW454" s="13" t="s">
        <v>31</v>
      </c>
      <c r="AX454" s="13" t="s">
        <v>73</v>
      </c>
      <c r="AY454" s="207" t="s">
        <v>132</v>
      </c>
    </row>
    <row r="455" spans="2:51" s="14" customFormat="1" ht="11.25">
      <c r="B455" s="208"/>
      <c r="C455" s="209"/>
      <c r="D455" s="199" t="s">
        <v>146</v>
      </c>
      <c r="E455" s="210" t="s">
        <v>1</v>
      </c>
      <c r="F455" s="211" t="s">
        <v>872</v>
      </c>
      <c r="G455" s="209"/>
      <c r="H455" s="212">
        <v>28.968000000000004</v>
      </c>
      <c r="I455" s="213"/>
      <c r="J455" s="209"/>
      <c r="K455" s="209"/>
      <c r="L455" s="214"/>
      <c r="M455" s="215"/>
      <c r="N455" s="216"/>
      <c r="O455" s="216"/>
      <c r="P455" s="216"/>
      <c r="Q455" s="216"/>
      <c r="R455" s="216"/>
      <c r="S455" s="216"/>
      <c r="T455" s="217"/>
      <c r="AT455" s="218" t="s">
        <v>146</v>
      </c>
      <c r="AU455" s="218" t="s">
        <v>140</v>
      </c>
      <c r="AV455" s="14" t="s">
        <v>140</v>
      </c>
      <c r="AW455" s="14" t="s">
        <v>31</v>
      </c>
      <c r="AX455" s="14" t="s">
        <v>73</v>
      </c>
      <c r="AY455" s="218" t="s">
        <v>132</v>
      </c>
    </row>
    <row r="456" spans="2:51" s="13" customFormat="1" ht="11.25">
      <c r="B456" s="197"/>
      <c r="C456" s="198"/>
      <c r="D456" s="199" t="s">
        <v>146</v>
      </c>
      <c r="E456" s="200" t="s">
        <v>1</v>
      </c>
      <c r="F456" s="201" t="s">
        <v>358</v>
      </c>
      <c r="G456" s="198"/>
      <c r="H456" s="200" t="s">
        <v>1</v>
      </c>
      <c r="I456" s="202"/>
      <c r="J456" s="198"/>
      <c r="K456" s="198"/>
      <c r="L456" s="203"/>
      <c r="M456" s="204"/>
      <c r="N456" s="205"/>
      <c r="O456" s="205"/>
      <c r="P456" s="205"/>
      <c r="Q456" s="205"/>
      <c r="R456" s="205"/>
      <c r="S456" s="205"/>
      <c r="T456" s="206"/>
      <c r="AT456" s="207" t="s">
        <v>146</v>
      </c>
      <c r="AU456" s="207" t="s">
        <v>140</v>
      </c>
      <c r="AV456" s="13" t="s">
        <v>81</v>
      </c>
      <c r="AW456" s="13" t="s">
        <v>31</v>
      </c>
      <c r="AX456" s="13" t="s">
        <v>73</v>
      </c>
      <c r="AY456" s="207" t="s">
        <v>132</v>
      </c>
    </row>
    <row r="457" spans="2:51" s="14" customFormat="1" ht="11.25">
      <c r="B457" s="208"/>
      <c r="C457" s="209"/>
      <c r="D457" s="199" t="s">
        <v>146</v>
      </c>
      <c r="E457" s="210" t="s">
        <v>1</v>
      </c>
      <c r="F457" s="211" t="s">
        <v>873</v>
      </c>
      <c r="G457" s="209"/>
      <c r="H457" s="212">
        <v>35.874000000000002</v>
      </c>
      <c r="I457" s="213"/>
      <c r="J457" s="209"/>
      <c r="K457" s="209"/>
      <c r="L457" s="214"/>
      <c r="M457" s="215"/>
      <c r="N457" s="216"/>
      <c r="O457" s="216"/>
      <c r="P457" s="216"/>
      <c r="Q457" s="216"/>
      <c r="R457" s="216"/>
      <c r="S457" s="216"/>
      <c r="T457" s="217"/>
      <c r="AT457" s="218" t="s">
        <v>146</v>
      </c>
      <c r="AU457" s="218" t="s">
        <v>140</v>
      </c>
      <c r="AV457" s="14" t="s">
        <v>140</v>
      </c>
      <c r="AW457" s="14" t="s">
        <v>31</v>
      </c>
      <c r="AX457" s="14" t="s">
        <v>73</v>
      </c>
      <c r="AY457" s="218" t="s">
        <v>132</v>
      </c>
    </row>
    <row r="458" spans="2:51" s="13" customFormat="1" ht="11.25">
      <c r="B458" s="197"/>
      <c r="C458" s="198"/>
      <c r="D458" s="199" t="s">
        <v>146</v>
      </c>
      <c r="E458" s="200" t="s">
        <v>1</v>
      </c>
      <c r="F458" s="201" t="s">
        <v>348</v>
      </c>
      <c r="G458" s="198"/>
      <c r="H458" s="200" t="s">
        <v>1</v>
      </c>
      <c r="I458" s="202"/>
      <c r="J458" s="198"/>
      <c r="K458" s="198"/>
      <c r="L458" s="203"/>
      <c r="M458" s="204"/>
      <c r="N458" s="205"/>
      <c r="O458" s="205"/>
      <c r="P458" s="205"/>
      <c r="Q458" s="205"/>
      <c r="R458" s="205"/>
      <c r="S458" s="205"/>
      <c r="T458" s="206"/>
      <c r="AT458" s="207" t="s">
        <v>146</v>
      </c>
      <c r="AU458" s="207" t="s">
        <v>140</v>
      </c>
      <c r="AV458" s="13" t="s">
        <v>81</v>
      </c>
      <c r="AW458" s="13" t="s">
        <v>31</v>
      </c>
      <c r="AX458" s="13" t="s">
        <v>73</v>
      </c>
      <c r="AY458" s="207" t="s">
        <v>132</v>
      </c>
    </row>
    <row r="459" spans="2:51" s="14" customFormat="1" ht="11.25">
      <c r="B459" s="208"/>
      <c r="C459" s="209"/>
      <c r="D459" s="199" t="s">
        <v>146</v>
      </c>
      <c r="E459" s="210" t="s">
        <v>1</v>
      </c>
      <c r="F459" s="211" t="s">
        <v>874</v>
      </c>
      <c r="G459" s="209"/>
      <c r="H459" s="212">
        <v>20.227500000000003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146</v>
      </c>
      <c r="AU459" s="218" t="s">
        <v>140</v>
      </c>
      <c r="AV459" s="14" t="s">
        <v>140</v>
      </c>
      <c r="AW459" s="14" t="s">
        <v>31</v>
      </c>
      <c r="AX459" s="14" t="s">
        <v>73</v>
      </c>
      <c r="AY459" s="218" t="s">
        <v>132</v>
      </c>
    </row>
    <row r="460" spans="2:51" s="13" customFormat="1" ht="11.25">
      <c r="B460" s="197"/>
      <c r="C460" s="198"/>
      <c r="D460" s="199" t="s">
        <v>146</v>
      </c>
      <c r="E460" s="200" t="s">
        <v>1</v>
      </c>
      <c r="F460" s="201" t="s">
        <v>506</v>
      </c>
      <c r="G460" s="198"/>
      <c r="H460" s="200" t="s">
        <v>1</v>
      </c>
      <c r="I460" s="202"/>
      <c r="J460" s="198"/>
      <c r="K460" s="198"/>
      <c r="L460" s="203"/>
      <c r="M460" s="204"/>
      <c r="N460" s="205"/>
      <c r="O460" s="205"/>
      <c r="P460" s="205"/>
      <c r="Q460" s="205"/>
      <c r="R460" s="205"/>
      <c r="S460" s="205"/>
      <c r="T460" s="206"/>
      <c r="AT460" s="207" t="s">
        <v>146</v>
      </c>
      <c r="AU460" s="207" t="s">
        <v>140</v>
      </c>
      <c r="AV460" s="13" t="s">
        <v>81</v>
      </c>
      <c r="AW460" s="13" t="s">
        <v>31</v>
      </c>
      <c r="AX460" s="13" t="s">
        <v>73</v>
      </c>
      <c r="AY460" s="207" t="s">
        <v>132</v>
      </c>
    </row>
    <row r="461" spans="2:51" s="14" customFormat="1" ht="11.25">
      <c r="B461" s="208"/>
      <c r="C461" s="209"/>
      <c r="D461" s="199" t="s">
        <v>146</v>
      </c>
      <c r="E461" s="210" t="s">
        <v>1</v>
      </c>
      <c r="F461" s="211" t="s">
        <v>875</v>
      </c>
      <c r="G461" s="209"/>
      <c r="H461" s="212">
        <v>11.737499999999999</v>
      </c>
      <c r="I461" s="213"/>
      <c r="J461" s="209"/>
      <c r="K461" s="209"/>
      <c r="L461" s="214"/>
      <c r="M461" s="215"/>
      <c r="N461" s="216"/>
      <c r="O461" s="216"/>
      <c r="P461" s="216"/>
      <c r="Q461" s="216"/>
      <c r="R461" s="216"/>
      <c r="S461" s="216"/>
      <c r="T461" s="217"/>
      <c r="AT461" s="218" t="s">
        <v>146</v>
      </c>
      <c r="AU461" s="218" t="s">
        <v>140</v>
      </c>
      <c r="AV461" s="14" t="s">
        <v>140</v>
      </c>
      <c r="AW461" s="14" t="s">
        <v>31</v>
      </c>
      <c r="AX461" s="14" t="s">
        <v>73</v>
      </c>
      <c r="AY461" s="218" t="s">
        <v>132</v>
      </c>
    </row>
    <row r="462" spans="2:51" s="13" customFormat="1" ht="11.25">
      <c r="B462" s="197"/>
      <c r="C462" s="198"/>
      <c r="D462" s="199" t="s">
        <v>146</v>
      </c>
      <c r="E462" s="200" t="s">
        <v>1</v>
      </c>
      <c r="F462" s="201" t="s">
        <v>876</v>
      </c>
      <c r="G462" s="198"/>
      <c r="H462" s="200" t="s">
        <v>1</v>
      </c>
      <c r="I462" s="202"/>
      <c r="J462" s="198"/>
      <c r="K462" s="198"/>
      <c r="L462" s="203"/>
      <c r="M462" s="204"/>
      <c r="N462" s="205"/>
      <c r="O462" s="205"/>
      <c r="P462" s="205"/>
      <c r="Q462" s="205"/>
      <c r="R462" s="205"/>
      <c r="S462" s="205"/>
      <c r="T462" s="206"/>
      <c r="AT462" s="207" t="s">
        <v>146</v>
      </c>
      <c r="AU462" s="207" t="s">
        <v>140</v>
      </c>
      <c r="AV462" s="13" t="s">
        <v>81</v>
      </c>
      <c r="AW462" s="13" t="s">
        <v>31</v>
      </c>
      <c r="AX462" s="13" t="s">
        <v>73</v>
      </c>
      <c r="AY462" s="207" t="s">
        <v>132</v>
      </c>
    </row>
    <row r="463" spans="2:51" s="14" customFormat="1" ht="11.25">
      <c r="B463" s="208"/>
      <c r="C463" s="209"/>
      <c r="D463" s="199" t="s">
        <v>146</v>
      </c>
      <c r="E463" s="210" t="s">
        <v>1</v>
      </c>
      <c r="F463" s="211" t="s">
        <v>877</v>
      </c>
      <c r="G463" s="209"/>
      <c r="H463" s="212">
        <v>-20.605</v>
      </c>
      <c r="I463" s="213"/>
      <c r="J463" s="209"/>
      <c r="K463" s="209"/>
      <c r="L463" s="214"/>
      <c r="M463" s="215"/>
      <c r="N463" s="216"/>
      <c r="O463" s="216"/>
      <c r="P463" s="216"/>
      <c r="Q463" s="216"/>
      <c r="R463" s="216"/>
      <c r="S463" s="216"/>
      <c r="T463" s="217"/>
      <c r="AT463" s="218" t="s">
        <v>146</v>
      </c>
      <c r="AU463" s="218" t="s">
        <v>140</v>
      </c>
      <c r="AV463" s="14" t="s">
        <v>140</v>
      </c>
      <c r="AW463" s="14" t="s">
        <v>31</v>
      </c>
      <c r="AX463" s="14" t="s">
        <v>73</v>
      </c>
      <c r="AY463" s="218" t="s">
        <v>132</v>
      </c>
    </row>
    <row r="464" spans="2:51" s="15" customFormat="1" ht="11.25">
      <c r="B464" s="230"/>
      <c r="C464" s="231"/>
      <c r="D464" s="199" t="s">
        <v>146</v>
      </c>
      <c r="E464" s="232" t="s">
        <v>1</v>
      </c>
      <c r="F464" s="233" t="s">
        <v>362</v>
      </c>
      <c r="G464" s="231"/>
      <c r="H464" s="234">
        <v>171.34</v>
      </c>
      <c r="I464" s="235"/>
      <c r="J464" s="231"/>
      <c r="K464" s="231"/>
      <c r="L464" s="236"/>
      <c r="M464" s="237"/>
      <c r="N464" s="238"/>
      <c r="O464" s="238"/>
      <c r="P464" s="238"/>
      <c r="Q464" s="238"/>
      <c r="R464" s="238"/>
      <c r="S464" s="238"/>
      <c r="T464" s="239"/>
      <c r="AT464" s="240" t="s">
        <v>146</v>
      </c>
      <c r="AU464" s="240" t="s">
        <v>140</v>
      </c>
      <c r="AV464" s="15" t="s">
        <v>139</v>
      </c>
      <c r="AW464" s="15" t="s">
        <v>31</v>
      </c>
      <c r="AX464" s="15" t="s">
        <v>81</v>
      </c>
      <c r="AY464" s="240" t="s">
        <v>132</v>
      </c>
    </row>
    <row r="465" spans="1:65" s="2" customFormat="1" ht="24.2" customHeight="1">
      <c r="A465" s="34"/>
      <c r="B465" s="35"/>
      <c r="C465" s="183" t="s">
        <v>878</v>
      </c>
      <c r="D465" s="183" t="s">
        <v>135</v>
      </c>
      <c r="E465" s="184" t="s">
        <v>879</v>
      </c>
      <c r="F465" s="185" t="s">
        <v>880</v>
      </c>
      <c r="G465" s="186" t="s">
        <v>144</v>
      </c>
      <c r="H465" s="187">
        <v>15.84</v>
      </c>
      <c r="I465" s="188"/>
      <c r="J465" s="189">
        <f>ROUND(I465*H465,2)</f>
        <v>0</v>
      </c>
      <c r="K465" s="190"/>
      <c r="L465" s="39"/>
      <c r="M465" s="191" t="s">
        <v>1</v>
      </c>
      <c r="N465" s="192" t="s">
        <v>39</v>
      </c>
      <c r="O465" s="71"/>
      <c r="P465" s="193">
        <f>O465*H465</f>
        <v>0</v>
      </c>
      <c r="Q465" s="193">
        <v>0</v>
      </c>
      <c r="R465" s="193">
        <f>Q465*H465</f>
        <v>0</v>
      </c>
      <c r="S465" s="193">
        <v>0</v>
      </c>
      <c r="T465" s="194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95" t="s">
        <v>210</v>
      </c>
      <c r="AT465" s="195" t="s">
        <v>135</v>
      </c>
      <c r="AU465" s="195" t="s">
        <v>140</v>
      </c>
      <c r="AY465" s="17" t="s">
        <v>132</v>
      </c>
      <c r="BE465" s="196">
        <f>IF(N465="základní",J465,0)</f>
        <v>0</v>
      </c>
      <c r="BF465" s="196">
        <f>IF(N465="snížená",J465,0)</f>
        <v>0</v>
      </c>
      <c r="BG465" s="196">
        <f>IF(N465="zákl. přenesená",J465,0)</f>
        <v>0</v>
      </c>
      <c r="BH465" s="196">
        <f>IF(N465="sníž. přenesená",J465,0)</f>
        <v>0</v>
      </c>
      <c r="BI465" s="196">
        <f>IF(N465="nulová",J465,0)</f>
        <v>0</v>
      </c>
      <c r="BJ465" s="17" t="s">
        <v>140</v>
      </c>
      <c r="BK465" s="196">
        <f>ROUND(I465*H465,2)</f>
        <v>0</v>
      </c>
      <c r="BL465" s="17" t="s">
        <v>210</v>
      </c>
      <c r="BM465" s="195" t="s">
        <v>881</v>
      </c>
    </row>
    <row r="466" spans="1:65" s="13" customFormat="1" ht="11.25">
      <c r="B466" s="197"/>
      <c r="C466" s="198"/>
      <c r="D466" s="199" t="s">
        <v>146</v>
      </c>
      <c r="E466" s="200" t="s">
        <v>1</v>
      </c>
      <c r="F466" s="201" t="s">
        <v>868</v>
      </c>
      <c r="G466" s="198"/>
      <c r="H466" s="200" t="s">
        <v>1</v>
      </c>
      <c r="I466" s="202"/>
      <c r="J466" s="198"/>
      <c r="K466" s="198"/>
      <c r="L466" s="203"/>
      <c r="M466" s="204"/>
      <c r="N466" s="205"/>
      <c r="O466" s="205"/>
      <c r="P466" s="205"/>
      <c r="Q466" s="205"/>
      <c r="R466" s="205"/>
      <c r="S466" s="205"/>
      <c r="T466" s="206"/>
      <c r="AT466" s="207" t="s">
        <v>146</v>
      </c>
      <c r="AU466" s="207" t="s">
        <v>140</v>
      </c>
      <c r="AV466" s="13" t="s">
        <v>81</v>
      </c>
      <c r="AW466" s="13" t="s">
        <v>31</v>
      </c>
      <c r="AX466" s="13" t="s">
        <v>73</v>
      </c>
      <c r="AY466" s="207" t="s">
        <v>132</v>
      </c>
    </row>
    <row r="467" spans="1:65" s="13" customFormat="1" ht="11.25">
      <c r="B467" s="197"/>
      <c r="C467" s="198"/>
      <c r="D467" s="199" t="s">
        <v>146</v>
      </c>
      <c r="E467" s="200" t="s">
        <v>1</v>
      </c>
      <c r="F467" s="201" t="s">
        <v>882</v>
      </c>
      <c r="G467" s="198"/>
      <c r="H467" s="200" t="s">
        <v>1</v>
      </c>
      <c r="I467" s="202"/>
      <c r="J467" s="198"/>
      <c r="K467" s="198"/>
      <c r="L467" s="203"/>
      <c r="M467" s="204"/>
      <c r="N467" s="205"/>
      <c r="O467" s="205"/>
      <c r="P467" s="205"/>
      <c r="Q467" s="205"/>
      <c r="R467" s="205"/>
      <c r="S467" s="205"/>
      <c r="T467" s="206"/>
      <c r="AT467" s="207" t="s">
        <v>146</v>
      </c>
      <c r="AU467" s="207" t="s">
        <v>140</v>
      </c>
      <c r="AV467" s="13" t="s">
        <v>81</v>
      </c>
      <c r="AW467" s="13" t="s">
        <v>31</v>
      </c>
      <c r="AX467" s="13" t="s">
        <v>73</v>
      </c>
      <c r="AY467" s="207" t="s">
        <v>132</v>
      </c>
    </row>
    <row r="468" spans="1:65" s="14" customFormat="1" ht="11.25">
      <c r="B468" s="208"/>
      <c r="C468" s="209"/>
      <c r="D468" s="199" t="s">
        <v>146</v>
      </c>
      <c r="E468" s="210" t="s">
        <v>1</v>
      </c>
      <c r="F468" s="211" t="s">
        <v>883</v>
      </c>
      <c r="G468" s="209"/>
      <c r="H468" s="212">
        <v>4.4800000000000004</v>
      </c>
      <c r="I468" s="213"/>
      <c r="J468" s="209"/>
      <c r="K468" s="209"/>
      <c r="L468" s="214"/>
      <c r="M468" s="215"/>
      <c r="N468" s="216"/>
      <c r="O468" s="216"/>
      <c r="P468" s="216"/>
      <c r="Q468" s="216"/>
      <c r="R468" s="216"/>
      <c r="S468" s="216"/>
      <c r="T468" s="217"/>
      <c r="AT468" s="218" t="s">
        <v>146</v>
      </c>
      <c r="AU468" s="218" t="s">
        <v>140</v>
      </c>
      <c r="AV468" s="14" t="s">
        <v>140</v>
      </c>
      <c r="AW468" s="14" t="s">
        <v>31</v>
      </c>
      <c r="AX468" s="14" t="s">
        <v>73</v>
      </c>
      <c r="AY468" s="218" t="s">
        <v>132</v>
      </c>
    </row>
    <row r="469" spans="1:65" s="13" customFormat="1" ht="11.25">
      <c r="B469" s="197"/>
      <c r="C469" s="198"/>
      <c r="D469" s="199" t="s">
        <v>146</v>
      </c>
      <c r="E469" s="200" t="s">
        <v>1</v>
      </c>
      <c r="F469" s="201" t="s">
        <v>869</v>
      </c>
      <c r="G469" s="198"/>
      <c r="H469" s="200" t="s">
        <v>1</v>
      </c>
      <c r="I469" s="202"/>
      <c r="J469" s="198"/>
      <c r="K469" s="198"/>
      <c r="L469" s="203"/>
      <c r="M469" s="204"/>
      <c r="N469" s="205"/>
      <c r="O469" s="205"/>
      <c r="P469" s="205"/>
      <c r="Q469" s="205"/>
      <c r="R469" s="205"/>
      <c r="S469" s="205"/>
      <c r="T469" s="206"/>
      <c r="AT469" s="207" t="s">
        <v>146</v>
      </c>
      <c r="AU469" s="207" t="s">
        <v>140</v>
      </c>
      <c r="AV469" s="13" t="s">
        <v>81</v>
      </c>
      <c r="AW469" s="13" t="s">
        <v>31</v>
      </c>
      <c r="AX469" s="13" t="s">
        <v>73</v>
      </c>
      <c r="AY469" s="207" t="s">
        <v>132</v>
      </c>
    </row>
    <row r="470" spans="1:65" s="13" customFormat="1" ht="11.25">
      <c r="B470" s="197"/>
      <c r="C470" s="198"/>
      <c r="D470" s="199" t="s">
        <v>146</v>
      </c>
      <c r="E470" s="200" t="s">
        <v>1</v>
      </c>
      <c r="F470" s="201" t="s">
        <v>348</v>
      </c>
      <c r="G470" s="198"/>
      <c r="H470" s="200" t="s">
        <v>1</v>
      </c>
      <c r="I470" s="202"/>
      <c r="J470" s="198"/>
      <c r="K470" s="198"/>
      <c r="L470" s="203"/>
      <c r="M470" s="204"/>
      <c r="N470" s="205"/>
      <c r="O470" s="205"/>
      <c r="P470" s="205"/>
      <c r="Q470" s="205"/>
      <c r="R470" s="205"/>
      <c r="S470" s="205"/>
      <c r="T470" s="206"/>
      <c r="AT470" s="207" t="s">
        <v>146</v>
      </c>
      <c r="AU470" s="207" t="s">
        <v>140</v>
      </c>
      <c r="AV470" s="13" t="s">
        <v>81</v>
      </c>
      <c r="AW470" s="13" t="s">
        <v>31</v>
      </c>
      <c r="AX470" s="13" t="s">
        <v>73</v>
      </c>
      <c r="AY470" s="207" t="s">
        <v>132</v>
      </c>
    </row>
    <row r="471" spans="1:65" s="14" customFormat="1" ht="11.25">
      <c r="B471" s="208"/>
      <c r="C471" s="209"/>
      <c r="D471" s="199" t="s">
        <v>146</v>
      </c>
      <c r="E471" s="210" t="s">
        <v>1</v>
      </c>
      <c r="F471" s="211" t="s">
        <v>874</v>
      </c>
      <c r="G471" s="209"/>
      <c r="H471" s="212">
        <v>20.227499999999999</v>
      </c>
      <c r="I471" s="213"/>
      <c r="J471" s="209"/>
      <c r="K471" s="209"/>
      <c r="L471" s="214"/>
      <c r="M471" s="215"/>
      <c r="N471" s="216"/>
      <c r="O471" s="216"/>
      <c r="P471" s="216"/>
      <c r="Q471" s="216"/>
      <c r="R471" s="216"/>
      <c r="S471" s="216"/>
      <c r="T471" s="217"/>
      <c r="AT471" s="218" t="s">
        <v>146</v>
      </c>
      <c r="AU471" s="218" t="s">
        <v>140</v>
      </c>
      <c r="AV471" s="14" t="s">
        <v>140</v>
      </c>
      <c r="AW471" s="14" t="s">
        <v>31</v>
      </c>
      <c r="AX471" s="14" t="s">
        <v>73</v>
      </c>
      <c r="AY471" s="218" t="s">
        <v>132</v>
      </c>
    </row>
    <row r="472" spans="1:65" s="13" customFormat="1" ht="11.25">
      <c r="B472" s="197"/>
      <c r="C472" s="198"/>
      <c r="D472" s="199" t="s">
        <v>146</v>
      </c>
      <c r="E472" s="200" t="s">
        <v>1</v>
      </c>
      <c r="F472" s="201" t="s">
        <v>506</v>
      </c>
      <c r="G472" s="198"/>
      <c r="H472" s="200" t="s">
        <v>1</v>
      </c>
      <c r="I472" s="202"/>
      <c r="J472" s="198"/>
      <c r="K472" s="198"/>
      <c r="L472" s="203"/>
      <c r="M472" s="204"/>
      <c r="N472" s="205"/>
      <c r="O472" s="205"/>
      <c r="P472" s="205"/>
      <c r="Q472" s="205"/>
      <c r="R472" s="205"/>
      <c r="S472" s="205"/>
      <c r="T472" s="206"/>
      <c r="AT472" s="207" t="s">
        <v>146</v>
      </c>
      <c r="AU472" s="207" t="s">
        <v>140</v>
      </c>
      <c r="AV472" s="13" t="s">
        <v>81</v>
      </c>
      <c r="AW472" s="13" t="s">
        <v>31</v>
      </c>
      <c r="AX472" s="13" t="s">
        <v>73</v>
      </c>
      <c r="AY472" s="207" t="s">
        <v>132</v>
      </c>
    </row>
    <row r="473" spans="1:65" s="14" customFormat="1" ht="11.25">
      <c r="B473" s="208"/>
      <c r="C473" s="209"/>
      <c r="D473" s="199" t="s">
        <v>146</v>
      </c>
      <c r="E473" s="210" t="s">
        <v>1</v>
      </c>
      <c r="F473" s="211" t="s">
        <v>875</v>
      </c>
      <c r="G473" s="209"/>
      <c r="H473" s="212">
        <v>11.737500000000001</v>
      </c>
      <c r="I473" s="213"/>
      <c r="J473" s="209"/>
      <c r="K473" s="209"/>
      <c r="L473" s="214"/>
      <c r="M473" s="215"/>
      <c r="N473" s="216"/>
      <c r="O473" s="216"/>
      <c r="P473" s="216"/>
      <c r="Q473" s="216"/>
      <c r="R473" s="216"/>
      <c r="S473" s="216"/>
      <c r="T473" s="217"/>
      <c r="AT473" s="218" t="s">
        <v>146</v>
      </c>
      <c r="AU473" s="218" t="s">
        <v>140</v>
      </c>
      <c r="AV473" s="14" t="s">
        <v>140</v>
      </c>
      <c r="AW473" s="14" t="s">
        <v>31</v>
      </c>
      <c r="AX473" s="14" t="s">
        <v>73</v>
      </c>
      <c r="AY473" s="218" t="s">
        <v>132</v>
      </c>
    </row>
    <row r="474" spans="1:65" s="13" customFormat="1" ht="11.25">
      <c r="B474" s="197"/>
      <c r="C474" s="198"/>
      <c r="D474" s="199" t="s">
        <v>146</v>
      </c>
      <c r="E474" s="200" t="s">
        <v>1</v>
      </c>
      <c r="F474" s="201" t="s">
        <v>876</v>
      </c>
      <c r="G474" s="198"/>
      <c r="H474" s="200" t="s">
        <v>1</v>
      </c>
      <c r="I474" s="202"/>
      <c r="J474" s="198"/>
      <c r="K474" s="198"/>
      <c r="L474" s="203"/>
      <c r="M474" s="204"/>
      <c r="N474" s="205"/>
      <c r="O474" s="205"/>
      <c r="P474" s="205"/>
      <c r="Q474" s="205"/>
      <c r="R474" s="205"/>
      <c r="S474" s="205"/>
      <c r="T474" s="206"/>
      <c r="AT474" s="207" t="s">
        <v>146</v>
      </c>
      <c r="AU474" s="207" t="s">
        <v>140</v>
      </c>
      <c r="AV474" s="13" t="s">
        <v>81</v>
      </c>
      <c r="AW474" s="13" t="s">
        <v>31</v>
      </c>
      <c r="AX474" s="13" t="s">
        <v>73</v>
      </c>
      <c r="AY474" s="207" t="s">
        <v>132</v>
      </c>
    </row>
    <row r="475" spans="1:65" s="14" customFormat="1" ht="11.25">
      <c r="B475" s="208"/>
      <c r="C475" s="209"/>
      <c r="D475" s="199" t="s">
        <v>146</v>
      </c>
      <c r="E475" s="210" t="s">
        <v>1</v>
      </c>
      <c r="F475" s="211" t="s">
        <v>877</v>
      </c>
      <c r="G475" s="209"/>
      <c r="H475" s="212">
        <v>-20.605</v>
      </c>
      <c r="I475" s="213"/>
      <c r="J475" s="209"/>
      <c r="K475" s="209"/>
      <c r="L475" s="214"/>
      <c r="M475" s="215"/>
      <c r="N475" s="216"/>
      <c r="O475" s="216"/>
      <c r="P475" s="216"/>
      <c r="Q475" s="216"/>
      <c r="R475" s="216"/>
      <c r="S475" s="216"/>
      <c r="T475" s="217"/>
      <c r="AT475" s="218" t="s">
        <v>146</v>
      </c>
      <c r="AU475" s="218" t="s">
        <v>140</v>
      </c>
      <c r="AV475" s="14" t="s">
        <v>140</v>
      </c>
      <c r="AW475" s="14" t="s">
        <v>31</v>
      </c>
      <c r="AX475" s="14" t="s">
        <v>73</v>
      </c>
      <c r="AY475" s="218" t="s">
        <v>132</v>
      </c>
    </row>
    <row r="476" spans="1:65" s="15" customFormat="1" ht="11.25">
      <c r="B476" s="230"/>
      <c r="C476" s="231"/>
      <c r="D476" s="199" t="s">
        <v>146</v>
      </c>
      <c r="E476" s="232" t="s">
        <v>1</v>
      </c>
      <c r="F476" s="233" t="s">
        <v>362</v>
      </c>
      <c r="G476" s="231"/>
      <c r="H476" s="234">
        <v>15.84</v>
      </c>
      <c r="I476" s="235"/>
      <c r="J476" s="231"/>
      <c r="K476" s="231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146</v>
      </c>
      <c r="AU476" s="240" t="s">
        <v>140</v>
      </c>
      <c r="AV476" s="15" t="s">
        <v>139</v>
      </c>
      <c r="AW476" s="15" t="s">
        <v>31</v>
      </c>
      <c r="AX476" s="15" t="s">
        <v>81</v>
      </c>
      <c r="AY476" s="240" t="s">
        <v>132</v>
      </c>
    </row>
    <row r="477" spans="1:65" s="12" customFormat="1" ht="22.9" customHeight="1">
      <c r="B477" s="167"/>
      <c r="C477" s="168"/>
      <c r="D477" s="169" t="s">
        <v>72</v>
      </c>
      <c r="E477" s="181" t="s">
        <v>884</v>
      </c>
      <c r="F477" s="181" t="s">
        <v>885</v>
      </c>
      <c r="G477" s="168"/>
      <c r="H477" s="168"/>
      <c r="I477" s="171"/>
      <c r="J477" s="182">
        <f>BK477</f>
        <v>0</v>
      </c>
      <c r="K477" s="168"/>
      <c r="L477" s="173"/>
      <c r="M477" s="174"/>
      <c r="N477" s="175"/>
      <c r="O477" s="175"/>
      <c r="P477" s="176">
        <f>P478</f>
        <v>0</v>
      </c>
      <c r="Q477" s="175"/>
      <c r="R477" s="176">
        <f>R478</f>
        <v>0</v>
      </c>
      <c r="S477" s="175"/>
      <c r="T477" s="177">
        <f>T478</f>
        <v>0.08</v>
      </c>
      <c r="AR477" s="178" t="s">
        <v>140</v>
      </c>
      <c r="AT477" s="179" t="s">
        <v>72</v>
      </c>
      <c r="AU477" s="179" t="s">
        <v>81</v>
      </c>
      <c r="AY477" s="178" t="s">
        <v>132</v>
      </c>
      <c r="BK477" s="180">
        <f>BK478</f>
        <v>0</v>
      </c>
    </row>
    <row r="478" spans="1:65" s="2" customFormat="1" ht="24.2" customHeight="1">
      <c r="A478" s="34"/>
      <c r="B478" s="35"/>
      <c r="C478" s="183" t="s">
        <v>886</v>
      </c>
      <c r="D478" s="183" t="s">
        <v>135</v>
      </c>
      <c r="E478" s="184" t="s">
        <v>887</v>
      </c>
      <c r="F478" s="185" t="s">
        <v>888</v>
      </c>
      <c r="G478" s="186" t="s">
        <v>159</v>
      </c>
      <c r="H478" s="187">
        <v>1</v>
      </c>
      <c r="I478" s="188"/>
      <c r="J478" s="189">
        <f>ROUND(I478*H478,2)</f>
        <v>0</v>
      </c>
      <c r="K478" s="190"/>
      <c r="L478" s="39"/>
      <c r="M478" s="191" t="s">
        <v>1</v>
      </c>
      <c r="N478" s="192" t="s">
        <v>39</v>
      </c>
      <c r="O478" s="71"/>
      <c r="P478" s="193">
        <f>O478*H478</f>
        <v>0</v>
      </c>
      <c r="Q478" s="193">
        <v>0</v>
      </c>
      <c r="R478" s="193">
        <f>Q478*H478</f>
        <v>0</v>
      </c>
      <c r="S478" s="193">
        <v>0.08</v>
      </c>
      <c r="T478" s="194">
        <f>S478*H478</f>
        <v>0.08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195" t="s">
        <v>210</v>
      </c>
      <c r="AT478" s="195" t="s">
        <v>135</v>
      </c>
      <c r="AU478" s="195" t="s">
        <v>140</v>
      </c>
      <c r="AY478" s="17" t="s">
        <v>132</v>
      </c>
      <c r="BE478" s="196">
        <f>IF(N478="základní",J478,0)</f>
        <v>0</v>
      </c>
      <c r="BF478" s="196">
        <f>IF(N478="snížená",J478,0)</f>
        <v>0</v>
      </c>
      <c r="BG478" s="196">
        <f>IF(N478="zákl. přenesená",J478,0)</f>
        <v>0</v>
      </c>
      <c r="BH478" s="196">
        <f>IF(N478="sníž. přenesená",J478,0)</f>
        <v>0</v>
      </c>
      <c r="BI478" s="196">
        <f>IF(N478="nulová",J478,0)</f>
        <v>0</v>
      </c>
      <c r="BJ478" s="17" t="s">
        <v>140</v>
      </c>
      <c r="BK478" s="196">
        <f>ROUND(I478*H478,2)</f>
        <v>0</v>
      </c>
      <c r="BL478" s="17" t="s">
        <v>210</v>
      </c>
      <c r="BM478" s="195" t="s">
        <v>889</v>
      </c>
    </row>
    <row r="479" spans="1:65" s="12" customFormat="1" ht="25.9" customHeight="1">
      <c r="B479" s="167"/>
      <c r="C479" s="168"/>
      <c r="D479" s="169" t="s">
        <v>72</v>
      </c>
      <c r="E479" s="170" t="s">
        <v>890</v>
      </c>
      <c r="F479" s="170" t="s">
        <v>891</v>
      </c>
      <c r="G479" s="168"/>
      <c r="H479" s="168"/>
      <c r="I479" s="171"/>
      <c r="J479" s="172">
        <f>BK479</f>
        <v>0</v>
      </c>
      <c r="K479" s="168"/>
      <c r="L479" s="173"/>
      <c r="M479" s="174"/>
      <c r="N479" s="175"/>
      <c r="O479" s="175"/>
      <c r="P479" s="176">
        <f>SUM(P480:P484)</f>
        <v>0</v>
      </c>
      <c r="Q479" s="175"/>
      <c r="R479" s="176">
        <f>SUM(R480:R484)</f>
        <v>0</v>
      </c>
      <c r="S479" s="175"/>
      <c r="T479" s="177">
        <f>SUM(T480:T484)</f>
        <v>0</v>
      </c>
      <c r="AR479" s="178" t="s">
        <v>139</v>
      </c>
      <c r="AT479" s="179" t="s">
        <v>72</v>
      </c>
      <c r="AU479" s="179" t="s">
        <v>73</v>
      </c>
      <c r="AY479" s="178" t="s">
        <v>132</v>
      </c>
      <c r="BK479" s="180">
        <f>SUM(BK480:BK484)</f>
        <v>0</v>
      </c>
    </row>
    <row r="480" spans="1:65" s="2" customFormat="1" ht="21.75" customHeight="1">
      <c r="A480" s="34"/>
      <c r="B480" s="35"/>
      <c r="C480" s="183" t="s">
        <v>892</v>
      </c>
      <c r="D480" s="183" t="s">
        <v>135</v>
      </c>
      <c r="E480" s="184" t="s">
        <v>893</v>
      </c>
      <c r="F480" s="185" t="s">
        <v>894</v>
      </c>
      <c r="G480" s="186" t="s">
        <v>895</v>
      </c>
      <c r="H480" s="187">
        <v>6</v>
      </c>
      <c r="I480" s="188"/>
      <c r="J480" s="189">
        <f>ROUND(I480*H480,2)</f>
        <v>0</v>
      </c>
      <c r="K480" s="190"/>
      <c r="L480" s="39"/>
      <c r="M480" s="191" t="s">
        <v>1</v>
      </c>
      <c r="N480" s="192" t="s">
        <v>39</v>
      </c>
      <c r="O480" s="71"/>
      <c r="P480" s="193">
        <f>O480*H480</f>
        <v>0</v>
      </c>
      <c r="Q480" s="193">
        <v>0</v>
      </c>
      <c r="R480" s="193">
        <f>Q480*H480</f>
        <v>0</v>
      </c>
      <c r="S480" s="193">
        <v>0</v>
      </c>
      <c r="T480" s="194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195" t="s">
        <v>896</v>
      </c>
      <c r="AT480" s="195" t="s">
        <v>135</v>
      </c>
      <c r="AU480" s="195" t="s">
        <v>81</v>
      </c>
      <c r="AY480" s="17" t="s">
        <v>132</v>
      </c>
      <c r="BE480" s="196">
        <f>IF(N480="základní",J480,0)</f>
        <v>0</v>
      </c>
      <c r="BF480" s="196">
        <f>IF(N480="snížená",J480,0)</f>
        <v>0</v>
      </c>
      <c r="BG480" s="196">
        <f>IF(N480="zákl. přenesená",J480,0)</f>
        <v>0</v>
      </c>
      <c r="BH480" s="196">
        <f>IF(N480="sníž. přenesená",J480,0)</f>
        <v>0</v>
      </c>
      <c r="BI480" s="196">
        <f>IF(N480="nulová",J480,0)</f>
        <v>0</v>
      </c>
      <c r="BJ480" s="17" t="s">
        <v>140</v>
      </c>
      <c r="BK480" s="196">
        <f>ROUND(I480*H480,2)</f>
        <v>0</v>
      </c>
      <c r="BL480" s="17" t="s">
        <v>896</v>
      </c>
      <c r="BM480" s="195" t="s">
        <v>897</v>
      </c>
    </row>
    <row r="481" spans="1:65" s="13" customFormat="1" ht="11.25">
      <c r="B481" s="197"/>
      <c r="C481" s="198"/>
      <c r="D481" s="199" t="s">
        <v>146</v>
      </c>
      <c r="E481" s="200" t="s">
        <v>1</v>
      </c>
      <c r="F481" s="201" t="s">
        <v>898</v>
      </c>
      <c r="G481" s="198"/>
      <c r="H481" s="200" t="s">
        <v>1</v>
      </c>
      <c r="I481" s="202"/>
      <c r="J481" s="198"/>
      <c r="K481" s="198"/>
      <c r="L481" s="203"/>
      <c r="M481" s="204"/>
      <c r="N481" s="205"/>
      <c r="O481" s="205"/>
      <c r="P481" s="205"/>
      <c r="Q481" s="205"/>
      <c r="R481" s="205"/>
      <c r="S481" s="205"/>
      <c r="T481" s="206"/>
      <c r="AT481" s="207" t="s">
        <v>146</v>
      </c>
      <c r="AU481" s="207" t="s">
        <v>81</v>
      </c>
      <c r="AV481" s="13" t="s">
        <v>81</v>
      </c>
      <c r="AW481" s="13" t="s">
        <v>31</v>
      </c>
      <c r="AX481" s="13" t="s">
        <v>73</v>
      </c>
      <c r="AY481" s="207" t="s">
        <v>132</v>
      </c>
    </row>
    <row r="482" spans="1:65" s="13" customFormat="1" ht="22.5">
      <c r="B482" s="197"/>
      <c r="C482" s="198"/>
      <c r="D482" s="199" t="s">
        <v>146</v>
      </c>
      <c r="E482" s="200" t="s">
        <v>1</v>
      </c>
      <c r="F482" s="201" t="s">
        <v>899</v>
      </c>
      <c r="G482" s="198"/>
      <c r="H482" s="200" t="s">
        <v>1</v>
      </c>
      <c r="I482" s="202"/>
      <c r="J482" s="198"/>
      <c r="K482" s="198"/>
      <c r="L482" s="203"/>
      <c r="M482" s="204"/>
      <c r="N482" s="205"/>
      <c r="O482" s="205"/>
      <c r="P482" s="205"/>
      <c r="Q482" s="205"/>
      <c r="R482" s="205"/>
      <c r="S482" s="205"/>
      <c r="T482" s="206"/>
      <c r="AT482" s="207" t="s">
        <v>146</v>
      </c>
      <c r="AU482" s="207" t="s">
        <v>81</v>
      </c>
      <c r="AV482" s="13" t="s">
        <v>81</v>
      </c>
      <c r="AW482" s="13" t="s">
        <v>31</v>
      </c>
      <c r="AX482" s="13" t="s">
        <v>73</v>
      </c>
      <c r="AY482" s="207" t="s">
        <v>132</v>
      </c>
    </row>
    <row r="483" spans="1:65" s="14" customFormat="1" ht="11.25">
      <c r="B483" s="208"/>
      <c r="C483" s="209"/>
      <c r="D483" s="199" t="s">
        <v>146</v>
      </c>
      <c r="E483" s="210" t="s">
        <v>1</v>
      </c>
      <c r="F483" s="211" t="s">
        <v>133</v>
      </c>
      <c r="G483" s="209"/>
      <c r="H483" s="212">
        <v>6</v>
      </c>
      <c r="I483" s="213"/>
      <c r="J483" s="209"/>
      <c r="K483" s="209"/>
      <c r="L483" s="214"/>
      <c r="M483" s="215"/>
      <c r="N483" s="216"/>
      <c r="O483" s="216"/>
      <c r="P483" s="216"/>
      <c r="Q483" s="216"/>
      <c r="R483" s="216"/>
      <c r="S483" s="216"/>
      <c r="T483" s="217"/>
      <c r="AT483" s="218" t="s">
        <v>146</v>
      </c>
      <c r="AU483" s="218" t="s">
        <v>81</v>
      </c>
      <c r="AV483" s="14" t="s">
        <v>140</v>
      </c>
      <c r="AW483" s="14" t="s">
        <v>31</v>
      </c>
      <c r="AX483" s="14" t="s">
        <v>81</v>
      </c>
      <c r="AY483" s="218" t="s">
        <v>132</v>
      </c>
    </row>
    <row r="484" spans="1:65" s="2" customFormat="1" ht="21.75" customHeight="1">
      <c r="A484" s="34"/>
      <c r="B484" s="35"/>
      <c r="C484" s="183" t="s">
        <v>900</v>
      </c>
      <c r="D484" s="183" t="s">
        <v>135</v>
      </c>
      <c r="E484" s="184" t="s">
        <v>901</v>
      </c>
      <c r="F484" s="185" t="s">
        <v>902</v>
      </c>
      <c r="G484" s="186" t="s">
        <v>895</v>
      </c>
      <c r="H484" s="187">
        <v>4</v>
      </c>
      <c r="I484" s="188"/>
      <c r="J484" s="189">
        <f>ROUND(I484*H484,2)</f>
        <v>0</v>
      </c>
      <c r="K484" s="190"/>
      <c r="L484" s="39"/>
      <c r="M484" s="191" t="s">
        <v>1</v>
      </c>
      <c r="N484" s="192" t="s">
        <v>39</v>
      </c>
      <c r="O484" s="71"/>
      <c r="P484" s="193">
        <f>O484*H484</f>
        <v>0</v>
      </c>
      <c r="Q484" s="193">
        <v>0</v>
      </c>
      <c r="R484" s="193">
        <f>Q484*H484</f>
        <v>0</v>
      </c>
      <c r="S484" s="193">
        <v>0</v>
      </c>
      <c r="T484" s="194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95" t="s">
        <v>896</v>
      </c>
      <c r="AT484" s="195" t="s">
        <v>135</v>
      </c>
      <c r="AU484" s="195" t="s">
        <v>81</v>
      </c>
      <c r="AY484" s="17" t="s">
        <v>132</v>
      </c>
      <c r="BE484" s="196">
        <f>IF(N484="základní",J484,0)</f>
        <v>0</v>
      </c>
      <c r="BF484" s="196">
        <f>IF(N484="snížená",J484,0)</f>
        <v>0</v>
      </c>
      <c r="BG484" s="196">
        <f>IF(N484="zákl. přenesená",J484,0)</f>
        <v>0</v>
      </c>
      <c r="BH484" s="196">
        <f>IF(N484="sníž. přenesená",J484,0)</f>
        <v>0</v>
      </c>
      <c r="BI484" s="196">
        <f>IF(N484="nulová",J484,0)</f>
        <v>0</v>
      </c>
      <c r="BJ484" s="17" t="s">
        <v>140</v>
      </c>
      <c r="BK484" s="196">
        <f>ROUND(I484*H484,2)</f>
        <v>0</v>
      </c>
      <c r="BL484" s="17" t="s">
        <v>896</v>
      </c>
      <c r="BM484" s="195" t="s">
        <v>903</v>
      </c>
    </row>
    <row r="485" spans="1:65" s="12" customFormat="1" ht="25.9" customHeight="1">
      <c r="B485" s="167"/>
      <c r="C485" s="168"/>
      <c r="D485" s="169" t="s">
        <v>72</v>
      </c>
      <c r="E485" s="170" t="s">
        <v>904</v>
      </c>
      <c r="F485" s="170" t="s">
        <v>905</v>
      </c>
      <c r="G485" s="168"/>
      <c r="H485" s="168"/>
      <c r="I485" s="171"/>
      <c r="J485" s="172">
        <f>BK485</f>
        <v>0</v>
      </c>
      <c r="K485" s="168"/>
      <c r="L485" s="173"/>
      <c r="M485" s="174"/>
      <c r="N485" s="175"/>
      <c r="O485" s="175"/>
      <c r="P485" s="176">
        <f>P486+P488</f>
        <v>0</v>
      </c>
      <c r="Q485" s="175"/>
      <c r="R485" s="176">
        <f>R486+R488</f>
        <v>0</v>
      </c>
      <c r="S485" s="175"/>
      <c r="T485" s="177">
        <f>T486+T488</f>
        <v>0</v>
      </c>
      <c r="AR485" s="178" t="s">
        <v>156</v>
      </c>
      <c r="AT485" s="179" t="s">
        <v>72</v>
      </c>
      <c r="AU485" s="179" t="s">
        <v>73</v>
      </c>
      <c r="AY485" s="178" t="s">
        <v>132</v>
      </c>
      <c r="BK485" s="180">
        <f>BK486+BK488</f>
        <v>0</v>
      </c>
    </row>
    <row r="486" spans="1:65" s="12" customFormat="1" ht="22.9" customHeight="1">
      <c r="B486" s="167"/>
      <c r="C486" s="168"/>
      <c r="D486" s="169" t="s">
        <v>72</v>
      </c>
      <c r="E486" s="181" t="s">
        <v>906</v>
      </c>
      <c r="F486" s="181" t="s">
        <v>907</v>
      </c>
      <c r="G486" s="168"/>
      <c r="H486" s="168"/>
      <c r="I486" s="171"/>
      <c r="J486" s="182">
        <f>BK486</f>
        <v>0</v>
      </c>
      <c r="K486" s="168"/>
      <c r="L486" s="173"/>
      <c r="M486" s="174"/>
      <c r="N486" s="175"/>
      <c r="O486" s="175"/>
      <c r="P486" s="176">
        <f>P487</f>
        <v>0</v>
      </c>
      <c r="Q486" s="175"/>
      <c r="R486" s="176">
        <f>R487</f>
        <v>0</v>
      </c>
      <c r="S486" s="175"/>
      <c r="T486" s="177">
        <f>T487</f>
        <v>0</v>
      </c>
      <c r="AR486" s="178" t="s">
        <v>156</v>
      </c>
      <c r="AT486" s="179" t="s">
        <v>72</v>
      </c>
      <c r="AU486" s="179" t="s">
        <v>81</v>
      </c>
      <c r="AY486" s="178" t="s">
        <v>132</v>
      </c>
      <c r="BK486" s="180">
        <f>BK487</f>
        <v>0</v>
      </c>
    </row>
    <row r="487" spans="1:65" s="2" customFormat="1" ht="16.5" customHeight="1">
      <c r="A487" s="34"/>
      <c r="B487" s="35"/>
      <c r="C487" s="183" t="s">
        <v>908</v>
      </c>
      <c r="D487" s="183" t="s">
        <v>135</v>
      </c>
      <c r="E487" s="184" t="s">
        <v>909</v>
      </c>
      <c r="F487" s="185" t="s">
        <v>907</v>
      </c>
      <c r="G487" s="186" t="s">
        <v>910</v>
      </c>
      <c r="H487" s="187">
        <v>30</v>
      </c>
      <c r="I487" s="188"/>
      <c r="J487" s="189">
        <f>ROUND(I487*H487,2)</f>
        <v>0</v>
      </c>
      <c r="K487" s="190"/>
      <c r="L487" s="39"/>
      <c r="M487" s="191" t="s">
        <v>1</v>
      </c>
      <c r="N487" s="192" t="s">
        <v>39</v>
      </c>
      <c r="O487" s="71"/>
      <c r="P487" s="193">
        <f>O487*H487</f>
        <v>0</v>
      </c>
      <c r="Q487" s="193">
        <v>0</v>
      </c>
      <c r="R487" s="193">
        <f>Q487*H487</f>
        <v>0</v>
      </c>
      <c r="S487" s="193">
        <v>0</v>
      </c>
      <c r="T487" s="194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95" t="s">
        <v>911</v>
      </c>
      <c r="AT487" s="195" t="s">
        <v>135</v>
      </c>
      <c r="AU487" s="195" t="s">
        <v>140</v>
      </c>
      <c r="AY487" s="17" t="s">
        <v>132</v>
      </c>
      <c r="BE487" s="196">
        <f>IF(N487="základní",J487,0)</f>
        <v>0</v>
      </c>
      <c r="BF487" s="196">
        <f>IF(N487="snížená",J487,0)</f>
        <v>0</v>
      </c>
      <c r="BG487" s="196">
        <f>IF(N487="zákl. přenesená",J487,0)</f>
        <v>0</v>
      </c>
      <c r="BH487" s="196">
        <f>IF(N487="sníž. přenesená",J487,0)</f>
        <v>0</v>
      </c>
      <c r="BI487" s="196">
        <f>IF(N487="nulová",J487,0)</f>
        <v>0</v>
      </c>
      <c r="BJ487" s="17" t="s">
        <v>140</v>
      </c>
      <c r="BK487" s="196">
        <f>ROUND(I487*H487,2)</f>
        <v>0</v>
      </c>
      <c r="BL487" s="17" t="s">
        <v>911</v>
      </c>
      <c r="BM487" s="195" t="s">
        <v>912</v>
      </c>
    </row>
    <row r="488" spans="1:65" s="12" customFormat="1" ht="22.9" customHeight="1">
      <c r="B488" s="167"/>
      <c r="C488" s="168"/>
      <c r="D488" s="169" t="s">
        <v>72</v>
      </c>
      <c r="E488" s="181" t="s">
        <v>913</v>
      </c>
      <c r="F488" s="181" t="s">
        <v>914</v>
      </c>
      <c r="G488" s="168"/>
      <c r="H488" s="168"/>
      <c r="I488" s="171"/>
      <c r="J488" s="182">
        <f>BK488</f>
        <v>0</v>
      </c>
      <c r="K488" s="168"/>
      <c r="L488" s="173"/>
      <c r="M488" s="174"/>
      <c r="N488" s="175"/>
      <c r="O488" s="175"/>
      <c r="P488" s="176">
        <f>P489</f>
        <v>0</v>
      </c>
      <c r="Q488" s="175"/>
      <c r="R488" s="176">
        <f>R489</f>
        <v>0</v>
      </c>
      <c r="S488" s="175"/>
      <c r="T488" s="177">
        <f>T489</f>
        <v>0</v>
      </c>
      <c r="AR488" s="178" t="s">
        <v>156</v>
      </c>
      <c r="AT488" s="179" t="s">
        <v>72</v>
      </c>
      <c r="AU488" s="179" t="s">
        <v>81</v>
      </c>
      <c r="AY488" s="178" t="s">
        <v>132</v>
      </c>
      <c r="BK488" s="180">
        <f>BK489</f>
        <v>0</v>
      </c>
    </row>
    <row r="489" spans="1:65" s="2" customFormat="1" ht="16.5" customHeight="1">
      <c r="A489" s="34"/>
      <c r="B489" s="35"/>
      <c r="C489" s="183" t="s">
        <v>915</v>
      </c>
      <c r="D489" s="183" t="s">
        <v>135</v>
      </c>
      <c r="E489" s="184" t="s">
        <v>916</v>
      </c>
      <c r="F489" s="185" t="s">
        <v>914</v>
      </c>
      <c r="G489" s="186" t="s">
        <v>910</v>
      </c>
      <c r="H489" s="187">
        <v>30</v>
      </c>
      <c r="I489" s="188"/>
      <c r="J489" s="189">
        <f>ROUND(I489*H489,2)</f>
        <v>0</v>
      </c>
      <c r="K489" s="190"/>
      <c r="L489" s="39"/>
      <c r="M489" s="241" t="s">
        <v>1</v>
      </c>
      <c r="N489" s="242" t="s">
        <v>39</v>
      </c>
      <c r="O489" s="243"/>
      <c r="P489" s="244">
        <f>O489*H489</f>
        <v>0</v>
      </c>
      <c r="Q489" s="244">
        <v>0</v>
      </c>
      <c r="R489" s="244">
        <f>Q489*H489</f>
        <v>0</v>
      </c>
      <c r="S489" s="244">
        <v>0</v>
      </c>
      <c r="T489" s="245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195" t="s">
        <v>911</v>
      </c>
      <c r="AT489" s="195" t="s">
        <v>135</v>
      </c>
      <c r="AU489" s="195" t="s">
        <v>140</v>
      </c>
      <c r="AY489" s="17" t="s">
        <v>132</v>
      </c>
      <c r="BE489" s="196">
        <f>IF(N489="základní",J489,0)</f>
        <v>0</v>
      </c>
      <c r="BF489" s="196">
        <f>IF(N489="snížená",J489,0)</f>
        <v>0</v>
      </c>
      <c r="BG489" s="196">
        <f>IF(N489="zákl. přenesená",J489,0)</f>
        <v>0</v>
      </c>
      <c r="BH489" s="196">
        <f>IF(N489="sníž. přenesená",J489,0)</f>
        <v>0</v>
      </c>
      <c r="BI489" s="196">
        <f>IF(N489="nulová",J489,0)</f>
        <v>0</v>
      </c>
      <c r="BJ489" s="17" t="s">
        <v>140</v>
      </c>
      <c r="BK489" s="196">
        <f>ROUND(I489*H489,2)</f>
        <v>0</v>
      </c>
      <c r="BL489" s="17" t="s">
        <v>911</v>
      </c>
      <c r="BM489" s="195" t="s">
        <v>917</v>
      </c>
    </row>
    <row r="490" spans="1:65" s="2" customFormat="1" ht="6.95" customHeight="1">
      <c r="A490" s="34"/>
      <c r="B490" s="54"/>
      <c r="C490" s="55"/>
      <c r="D490" s="55"/>
      <c r="E490" s="55"/>
      <c r="F490" s="55"/>
      <c r="G490" s="55"/>
      <c r="H490" s="55"/>
      <c r="I490" s="55"/>
      <c r="J490" s="55"/>
      <c r="K490" s="55"/>
      <c r="L490" s="39"/>
      <c r="M490" s="34"/>
      <c r="O490" s="34"/>
      <c r="P490" s="34"/>
      <c r="Q490" s="34"/>
      <c r="R490" s="34"/>
      <c r="S490" s="34"/>
      <c r="T490" s="34"/>
      <c r="U490" s="34"/>
      <c r="V490" s="34"/>
      <c r="W490" s="34"/>
      <c r="X490" s="34"/>
      <c r="Y490" s="34"/>
      <c r="Z490" s="34"/>
      <c r="AA490" s="34"/>
      <c r="AB490" s="34"/>
      <c r="AC490" s="34"/>
      <c r="AD490" s="34"/>
      <c r="AE490" s="34"/>
    </row>
  </sheetData>
  <sheetProtection algorithmName="SHA-512" hashValue="uxaoRHiZi2LDtI5v5MWW//XxTU3F9OoPj3Dt6Ozb6dSoXzmqS+CKUVAN2nhzxMSPL4HwfxleoIRw0iInVR+pzQ==" saltValue="m8Nc2ya0R7JT+TqhY1uwQw==" spinCount="100000" sheet="1" objects="1" scenarios="1" formatColumns="0" formatRows="0" autoFilter="0"/>
  <autoFilter ref="C140:K489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01-1 - Oprava bytu Běloho...</vt:lpstr>
      <vt:lpstr>'01-1 - Oprava bytu Běloho...'!Názvy_tisku</vt:lpstr>
      <vt:lpstr>'Rekapitulace stavby'!Názvy_tisku</vt:lpstr>
      <vt:lpstr>'01-1 - Oprava bytu Běloho...'!Oblast_tisku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Králová</dc:creator>
  <cp:lastModifiedBy>Simona Králová</cp:lastModifiedBy>
  <dcterms:created xsi:type="dcterms:W3CDTF">2024-06-24T07:00:34Z</dcterms:created>
  <dcterms:modified xsi:type="dcterms:W3CDTF">2024-06-24T07:02:15Z</dcterms:modified>
</cp:coreProperties>
</file>